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2" activeTab="0"/>
  </bookViews>
  <sheets>
    <sheet name="Сикдки" sheetId="1" r:id="rId1"/>
  </sheets>
  <definedNames>
    <definedName name="Excel_BuiltIn_Print_Area_1_1">'Сикдки'!$B$1:$M$1098</definedName>
  </definedNames>
  <calcPr fullCalcOnLoad="1"/>
</workbook>
</file>

<file path=xl/sharedStrings.xml><?xml version="1.0" encoding="utf-8"?>
<sst xmlns="http://schemas.openxmlformats.org/spreadsheetml/2006/main" count="4909" uniqueCount="2034">
  <si>
    <t>РМ3</t>
  </si>
  <si>
    <t>Миниатюрное  электромагнитное  реле</t>
  </si>
  <si>
    <t xml:space="preserve"> 3 перекидных</t>
  </si>
  <si>
    <t>220 В,  380 В АС</t>
  </si>
  <si>
    <t>РМ4</t>
  </si>
  <si>
    <t>4 перекидных</t>
  </si>
  <si>
    <t>24 В, 110В, 220 В, 380 В АС 
24 В, 110 В  DC</t>
  </si>
  <si>
    <t xml:space="preserve"> 220В DC</t>
  </si>
  <si>
    <t>РМ5</t>
  </si>
  <si>
    <t>3 перекидных</t>
  </si>
  <si>
    <t>220 В AC</t>
  </si>
  <si>
    <t>Для типа реле</t>
  </si>
  <si>
    <t>РМК-11A</t>
  </si>
  <si>
    <t>Колодка для реле РМ3</t>
  </si>
  <si>
    <t>РМК-14A</t>
  </si>
  <si>
    <t>Колодка для реле РМ4</t>
  </si>
  <si>
    <t>PTF08A</t>
  </si>
  <si>
    <t>Колодка для реле РМ1</t>
  </si>
  <si>
    <t>PTF11A</t>
  </si>
  <si>
    <t>Колодка для реле РМ5</t>
  </si>
  <si>
    <t>Кнопки, переключатели,  светосигнальная арматура</t>
  </si>
  <si>
    <t xml:space="preserve">Кнопки </t>
  </si>
  <si>
    <t>Цвет</t>
  </si>
  <si>
    <t>Напряжение</t>
  </si>
  <si>
    <t>Тип контактов</t>
  </si>
  <si>
    <t>XB2-BW 3461</t>
  </si>
  <si>
    <t xml:space="preserve">Кнопка с подсветкой </t>
  </si>
  <si>
    <t>красный</t>
  </si>
  <si>
    <t>1 НО</t>
  </si>
  <si>
    <t>XB2-BW 3361</t>
  </si>
  <si>
    <t>зеленый</t>
  </si>
  <si>
    <t>XB2-BW 3351</t>
  </si>
  <si>
    <t>желтый</t>
  </si>
  <si>
    <t>XB2-BW 3561</t>
  </si>
  <si>
    <t>белый</t>
  </si>
  <si>
    <t>XB2-BA21</t>
  </si>
  <si>
    <t>Кнопка без фиксации ХВ2</t>
  </si>
  <si>
    <t>черный</t>
  </si>
  <si>
    <t>XB2-BA31</t>
  </si>
  <si>
    <t>XB2-BA42</t>
  </si>
  <si>
    <t>1 НЗ</t>
  </si>
  <si>
    <t>XB2-BA51</t>
  </si>
  <si>
    <t>XB2-BA61</t>
  </si>
  <si>
    <t>синий</t>
  </si>
  <si>
    <t>XB2-BL8425</t>
  </si>
  <si>
    <t>Кнопка сдвоенная '' Пуск/ Стоп'' без фиксации</t>
  </si>
  <si>
    <t xml:space="preserve">красный, зеленый </t>
  </si>
  <si>
    <t>2 НО</t>
  </si>
  <si>
    <t>Диаметр "грибка", мм</t>
  </si>
  <si>
    <t>XB2-BR40</t>
  </si>
  <si>
    <t>Кнопка грибковая без фиксации</t>
  </si>
  <si>
    <t>XB2-BR42</t>
  </si>
  <si>
    <t>XB2-BS542</t>
  </si>
  <si>
    <t>Кнопка грибковая с фиксацией</t>
  </si>
  <si>
    <t>XB2-BS642</t>
  </si>
  <si>
    <t>Светосигнальная арматура и светодиоды под цоколь B9 AS</t>
  </si>
  <si>
    <t>AD22-22BS31</t>
  </si>
  <si>
    <t>Арматура со светодиодным индикатором</t>
  </si>
  <si>
    <t>красный, зеленый, желтый, синий</t>
  </si>
  <si>
    <t>АС 220В, 50 Гц</t>
  </si>
  <si>
    <t>АС 24В, 50 Гц</t>
  </si>
  <si>
    <t>DC 24В</t>
  </si>
  <si>
    <t>24В, 220В, 50 Гц,  DC 24 В</t>
  </si>
  <si>
    <t>B9 AS</t>
  </si>
  <si>
    <t>Светодиодный индикатор под цоколь B9 AS</t>
  </si>
  <si>
    <t>красный, зеленый, желтый</t>
  </si>
  <si>
    <t>24В, DC</t>
  </si>
  <si>
    <t>Переключатели</t>
  </si>
  <si>
    <t>XB2-BD25</t>
  </si>
  <si>
    <t>Переключатель 2-х позиционный с фиксатором</t>
  </si>
  <si>
    <t>1 НО + 1 НЗ</t>
  </si>
  <si>
    <t>XB2-BD45</t>
  </si>
  <si>
    <t>Переключатель 2-х позиционный с возвратом  в левое положение</t>
  </si>
  <si>
    <t>XB2-BD33</t>
  </si>
  <si>
    <t>Переключатель 3-х позиционный с фиксатором</t>
  </si>
  <si>
    <t>1НО + 1 НО</t>
  </si>
  <si>
    <t>XB2-BD53</t>
  </si>
  <si>
    <t>Переключатель 3-х позиционный с возвратом в среднее положение</t>
  </si>
  <si>
    <t>1 НО + 1 НО</t>
  </si>
  <si>
    <t>XB2-BG45</t>
  </si>
  <si>
    <t>Переключатель с ключом 2-х позиционный без фиксации</t>
  </si>
  <si>
    <t>XB2-BG03</t>
  </si>
  <si>
    <t>Переключатель с ключом 3-х позиционный с фиксацией</t>
  </si>
  <si>
    <t>Блок-контакты для кнопок и переключателей</t>
  </si>
  <si>
    <t>ZB2-BE101</t>
  </si>
  <si>
    <t>1НО</t>
  </si>
  <si>
    <t>ZB2-BE102</t>
  </si>
  <si>
    <t>1НЗ</t>
  </si>
  <si>
    <t>Кнопки для пультов управления лифтами</t>
  </si>
  <si>
    <t xml:space="preserve">Цвет свечения  </t>
  </si>
  <si>
    <t>Напряжение питания</t>
  </si>
  <si>
    <t>Габариты кнопок, мм</t>
  </si>
  <si>
    <t>GQ19F-10</t>
  </si>
  <si>
    <t>Кнопка для пультов управления лифтами</t>
  </si>
  <si>
    <t>анодированный металл</t>
  </si>
  <si>
    <t>380/24 АС/DС</t>
  </si>
  <si>
    <t>Ø 23, h 25,5</t>
  </si>
  <si>
    <t>ЕВ110</t>
  </si>
  <si>
    <t>DC 24 В</t>
  </si>
  <si>
    <t>Ø 36,5</t>
  </si>
  <si>
    <t>ЕВ210</t>
  </si>
  <si>
    <t>34,5х34,5</t>
  </si>
  <si>
    <t>ЕВ310</t>
  </si>
  <si>
    <t>40х40</t>
  </si>
  <si>
    <t>ЕВС12</t>
  </si>
  <si>
    <t>Ø 35</t>
  </si>
  <si>
    <t>ЕВС10</t>
  </si>
  <si>
    <t>ЕВ410А</t>
  </si>
  <si>
    <t>Ø 38</t>
  </si>
  <si>
    <t>КА111</t>
  </si>
  <si>
    <t>41.5х35.5</t>
  </si>
  <si>
    <t>КА112</t>
  </si>
  <si>
    <t>38.7х32.7</t>
  </si>
  <si>
    <t xml:space="preserve">Лифтовые пульты управления </t>
  </si>
  <si>
    <t>Цвет свечения дисплея</t>
  </si>
  <si>
    <t>В комплекте</t>
  </si>
  <si>
    <t>СОР511</t>
  </si>
  <si>
    <t>Лифтовой пульт управления</t>
  </si>
  <si>
    <t>2 кнопки СТОП</t>
  </si>
  <si>
    <t>СОР120</t>
  </si>
  <si>
    <t>СОР221</t>
  </si>
  <si>
    <t>СОР211</t>
  </si>
  <si>
    <t>Специализированные кабели RVV и TVVB для лифтов</t>
  </si>
  <si>
    <t>Количество проводников*сечение</t>
  </si>
  <si>
    <t>TVVB 12*0.75</t>
  </si>
  <si>
    <t>Плоский контрольный кабель для лифтов</t>
  </si>
  <si>
    <t>12*0.75</t>
  </si>
  <si>
    <t>TVVB 16*0.75</t>
  </si>
  <si>
    <t>16*0.75</t>
  </si>
  <si>
    <t>TVVB 18*0.75</t>
  </si>
  <si>
    <t>18*0.75</t>
  </si>
  <si>
    <t>TVVB 20*0.75</t>
  </si>
  <si>
    <t>20*0.75</t>
  </si>
  <si>
    <t>TVVB 24*0.75</t>
  </si>
  <si>
    <t>24*0.75</t>
  </si>
  <si>
    <t>TVVB 30*0.75</t>
  </si>
  <si>
    <t>30*0.75</t>
  </si>
  <si>
    <t>TVVB 36*0.75</t>
  </si>
  <si>
    <t>36*0.75</t>
  </si>
  <si>
    <t>TVVB 40*0.75</t>
  </si>
  <si>
    <t>40*0.75</t>
  </si>
  <si>
    <t>TVVB 42*0.75</t>
  </si>
  <si>
    <t>42*0.75</t>
  </si>
  <si>
    <t>TVVB 48*0.75</t>
  </si>
  <si>
    <t>48*0.75</t>
  </si>
  <si>
    <t>TVVB 60*0.75</t>
  </si>
  <si>
    <t>60*0.75</t>
  </si>
  <si>
    <t>RVV  12*0.75</t>
  </si>
  <si>
    <t>Круглый контрольный кабель для лифтов</t>
  </si>
  <si>
    <t>RVV  16*0.75</t>
  </si>
  <si>
    <t>RVV  24*0.75</t>
  </si>
  <si>
    <t>RVV 40*0.75</t>
  </si>
  <si>
    <t>Миниатюрная арматура с неоновыми и светодиодными лампами</t>
  </si>
  <si>
    <t>Тип лампы</t>
  </si>
  <si>
    <t>Диаметр, мм</t>
  </si>
  <si>
    <t xml:space="preserve">MLI-11A </t>
  </si>
  <si>
    <t>Арматура с неоновой лампой</t>
  </si>
  <si>
    <t>неон</t>
  </si>
  <si>
    <t xml:space="preserve">10 </t>
  </si>
  <si>
    <t>Арматура со светодиодной лампой</t>
  </si>
  <si>
    <t>светодиод</t>
  </si>
  <si>
    <t>DC 12В</t>
  </si>
  <si>
    <t>Самовосстанавливающиеся низковольтные конденсаторы для АУКРМ</t>
  </si>
  <si>
    <t>Номинальное раб. напряжение, В</t>
  </si>
  <si>
    <t>Ном. мощн., кВАр при 400 В</t>
  </si>
  <si>
    <t>Полная емкость, μF</t>
  </si>
  <si>
    <t>Номиналь-ный ток, А</t>
  </si>
  <si>
    <t>ВКВ0.4-2.5-3</t>
  </si>
  <si>
    <t>Конденсатор низковольтный</t>
  </si>
  <si>
    <t>2.5</t>
  </si>
  <si>
    <t>49.0</t>
  </si>
  <si>
    <t>4.0</t>
  </si>
  <si>
    <t>ВКВ0.4-5-3</t>
  </si>
  <si>
    <t>99.5</t>
  </si>
  <si>
    <t>7.2</t>
  </si>
  <si>
    <t>BКВ0.4-10-3</t>
  </si>
  <si>
    <t>198.9</t>
  </si>
  <si>
    <t>14.4</t>
  </si>
  <si>
    <t>ВКВ0.4-12-3</t>
  </si>
  <si>
    <t>238.7</t>
  </si>
  <si>
    <t>17.3</t>
  </si>
  <si>
    <t>BКВ0.4-15-3</t>
  </si>
  <si>
    <t>298.4</t>
  </si>
  <si>
    <t>21.7</t>
  </si>
  <si>
    <t>BКВ0.4-20-3</t>
  </si>
  <si>
    <t>397.9</t>
  </si>
  <si>
    <t>28.9</t>
  </si>
  <si>
    <t>BКВ0.4-25-3</t>
  </si>
  <si>
    <t>497.4</t>
  </si>
  <si>
    <t>36.1</t>
  </si>
  <si>
    <t>BКВ0.4-30-3</t>
  </si>
  <si>
    <t>596.8</t>
  </si>
  <si>
    <t>43.3</t>
  </si>
  <si>
    <t>BКВ0.4-40-3</t>
  </si>
  <si>
    <t>795.8</t>
  </si>
  <si>
    <t>57.7</t>
  </si>
  <si>
    <t>BКВ0.4-50-3</t>
  </si>
  <si>
    <t>994.7</t>
  </si>
  <si>
    <t>11,9</t>
  </si>
  <si>
    <t>12,2</t>
  </si>
  <si>
    <t>21,9</t>
  </si>
  <si>
    <t>26,3</t>
  </si>
  <si>
    <t>72.2</t>
  </si>
  <si>
    <t>BКВ0.4-60-3</t>
  </si>
  <si>
    <t>1193.7</t>
  </si>
  <si>
    <t>86.6</t>
  </si>
  <si>
    <t>Низковольтные детюнинговые (7%) реакторы для систем КРМ</t>
  </si>
  <si>
    <t>Мощность, кВАр при U=400 В</t>
  </si>
  <si>
    <t>FWSG-0.4-8</t>
  </si>
  <si>
    <t>Детюнинговый реактор</t>
  </si>
  <si>
    <t>FWSG-0.4-10</t>
  </si>
  <si>
    <t>FWSG-0.4-12</t>
  </si>
  <si>
    <t>FWSG-0.4-14</t>
  </si>
  <si>
    <t>FWSG-0.4-16</t>
  </si>
  <si>
    <t>FWSG-0.4-20</t>
  </si>
  <si>
    <t>FWSG-0.4-25</t>
  </si>
  <si>
    <t>FWSG-0.4-30</t>
  </si>
  <si>
    <t>FWSG-0.4-35</t>
  </si>
  <si>
    <t>FWSG-0.4-40</t>
  </si>
  <si>
    <t>FWSG-0.4-50</t>
  </si>
  <si>
    <t>Контакторы для коммутации конденсаторов</t>
  </si>
  <si>
    <t>Мощность коммутир. конденсатора кВАр</t>
  </si>
  <si>
    <t>Напряже-ние катушки, В</t>
  </si>
  <si>
    <t>Тепл. ток, А</t>
  </si>
  <si>
    <t>МПК 12,5</t>
  </si>
  <si>
    <t>контактор для конденсаторов</t>
  </si>
  <si>
    <t>400-440</t>
  </si>
  <si>
    <t>12.5</t>
  </si>
  <si>
    <t>МПК 16,7</t>
  </si>
  <si>
    <t>16.7</t>
  </si>
  <si>
    <t>МПК 20</t>
  </si>
  <si>
    <t>МПК 25</t>
  </si>
  <si>
    <t>МПК 33</t>
  </si>
  <si>
    <t>МПК 40</t>
  </si>
  <si>
    <t>МПК 60</t>
  </si>
  <si>
    <t>МПК70</t>
  </si>
  <si>
    <t>МПК80</t>
  </si>
  <si>
    <t>Комплекты ЗИП к контакторам МПК — блок-контакты с резистивными цепями</t>
  </si>
  <si>
    <t>МПК-К25</t>
  </si>
  <si>
    <t>для контакторов мощностью до 25 кВАр</t>
  </si>
  <si>
    <t>МПК-К60</t>
  </si>
  <si>
    <t>для контакторов мощностью от 33 кВАр до 60 кВАр</t>
  </si>
  <si>
    <t xml:space="preserve">Автоматические регуляторы реактивной мощности </t>
  </si>
  <si>
    <t>Число ступеней регулирования</t>
  </si>
  <si>
    <t>PFR-6</t>
  </si>
  <si>
    <t>Регулятор реактивной мощности</t>
  </si>
  <si>
    <t>1 -  6</t>
  </si>
  <si>
    <t>PFR-12</t>
  </si>
  <si>
    <t>1 -  12</t>
  </si>
  <si>
    <t>PFR-16</t>
  </si>
  <si>
    <t>Регулятор реактивной мощности с функциями определения гармоник и защиты от гармоник, пониженного/ повышенного напряжения и передачи данных по RS 485</t>
  </si>
  <si>
    <t>1 - 16</t>
  </si>
  <si>
    <t>Многофункциональные анализаторы сети</t>
  </si>
  <si>
    <t>Точность измерений</t>
  </si>
  <si>
    <t>Smetr 40, Smetr 41</t>
  </si>
  <si>
    <t xml:space="preserve">Анализатор параметров сети с  функциями измерения всех параметров  энергосети, включая гармоники (до 50), встроенные счетчики электроэнергии, с  возможностями коммуникации  по  RS 485 </t>
  </si>
  <si>
    <t>Ток и напряжение — 0,2 %,  мощность — 0,5 %, частота — 0,1 %.</t>
  </si>
  <si>
    <t>Дополнительные модули для Smetr 40/41</t>
  </si>
  <si>
    <t>445 А</t>
  </si>
  <si>
    <t>Импульсный выход</t>
  </si>
  <si>
    <t>446 А</t>
  </si>
  <si>
    <t>Импульсный выход+измерение гармоник</t>
  </si>
  <si>
    <t>447 А</t>
  </si>
  <si>
    <t>Модуль расширения JBUS/MODBUS</t>
  </si>
  <si>
    <t xml:space="preserve"> 466 А</t>
  </si>
  <si>
    <t>Модуль расширения PROFIBUS DP</t>
  </si>
  <si>
    <t>448 А</t>
  </si>
  <si>
    <t>Аналоговый выход</t>
  </si>
  <si>
    <t>449 А</t>
  </si>
  <si>
    <t>Модуль 2 входа/ 2 выхода</t>
  </si>
  <si>
    <t xml:space="preserve"> 450 А</t>
  </si>
  <si>
    <t>Карта памяти</t>
  </si>
  <si>
    <t>Щитовые индикаторы</t>
  </si>
  <si>
    <t>АСА 96</t>
  </si>
  <si>
    <t>Индикатор-амперметр</t>
  </si>
  <si>
    <t>Диапазон измерения 0...5А ,  размер 96х96 мм</t>
  </si>
  <si>
    <t xml:space="preserve">Сменные шкалы </t>
  </si>
  <si>
    <t>50А, 60А, 75А, 100А, 125А, 150А, 200А, 250А, 300А, 400А, 500А, 600А, 700А, 800А, 1000А, 1200А, 1500А, 2000А, 2500А, 3000А, 4000А, 5000А</t>
  </si>
  <si>
    <t xml:space="preserve">ACВ 96 </t>
  </si>
  <si>
    <t>Индикатор-вольтметр</t>
  </si>
  <si>
    <t>500В, 300В, размер 96х96мм</t>
  </si>
  <si>
    <t>ACВ 72</t>
  </si>
  <si>
    <t>500В, 300В, размер 72х72мм</t>
  </si>
  <si>
    <t>ACВ 48</t>
  </si>
  <si>
    <t>500В, 300В, размер 48х48мм</t>
  </si>
  <si>
    <t>HCD 194I-9K1</t>
  </si>
  <si>
    <t>Цифровой индикатор-амперметр, однофазный</t>
  </si>
  <si>
    <t>Диапазон измерения 5А , настройка коэффициента трансформации, размер 96х96мм</t>
  </si>
  <si>
    <t>HCD 194I-9K4</t>
  </si>
  <si>
    <t>Цифровой индикатор-амперметр, трехфазный</t>
  </si>
  <si>
    <t>HCD 194U-9K1</t>
  </si>
  <si>
    <t>Цифровой  индикатор-вольтметр, однофазный</t>
  </si>
  <si>
    <t>Диапазон измерения  500В,  настройка коэффициента трансформации, размер 96х96мм</t>
  </si>
  <si>
    <t>HCD 292Z-9T5</t>
  </si>
  <si>
    <t>Цифровой индикатор с импульсными выходами и интерфейсом RS485 (modbus)</t>
  </si>
  <si>
    <t xml:space="preserve">Ток и напряжение — 0,5 %, активная мощность - 0,5 %, реактивная мощность — 2 %, частота — 0,1 Гц, коэффициент мощности - 0,01.  </t>
  </si>
  <si>
    <t>Трансформаторы тока</t>
  </si>
  <si>
    <t>Трансформаторы тока, класс точности 0,5, с метрологической поверкой</t>
  </si>
  <si>
    <t>Коэффициент трансформации</t>
  </si>
  <si>
    <t>Высота х ширина; отверстие, мм</t>
  </si>
  <si>
    <t>ТСК-30</t>
  </si>
  <si>
    <t>Трансформатор тока</t>
  </si>
  <si>
    <t>30/5; 40/5; 50/5; 60/5; 75/5; 100/5; 150/5; 200/5; 250/5; 300/5</t>
  </si>
  <si>
    <t>99 х 75; 31x11</t>
  </si>
  <si>
    <t>ТСК-40</t>
  </si>
  <si>
    <t>100/5; 150/5; 200/5; 250/5; 300/5; 400/5; 500/5; 600/5</t>
  </si>
  <si>
    <t>99 х 75; 42x11</t>
  </si>
  <si>
    <t>ТСК-60</t>
  </si>
  <si>
    <t>400/5; 500/5</t>
  </si>
  <si>
    <t>127 х 102; 62x11</t>
  </si>
  <si>
    <t>600/5; 800/6</t>
  </si>
  <si>
    <t>1000/5; 1200/5</t>
  </si>
  <si>
    <t>ТСК-100</t>
  </si>
  <si>
    <t>800/5; 1000/5</t>
  </si>
  <si>
    <t>155 х 144; 102x61</t>
  </si>
  <si>
    <t>1200/5; 1500/5</t>
  </si>
  <si>
    <t>1600/5</t>
  </si>
  <si>
    <t>2000/5</t>
  </si>
  <si>
    <t>2500/5</t>
  </si>
  <si>
    <t>3000/5</t>
  </si>
  <si>
    <t>ТСК-125</t>
  </si>
  <si>
    <t>216 х 192; 126x126</t>
  </si>
  <si>
    <t>4000/5</t>
  </si>
  <si>
    <t>5000/5</t>
  </si>
  <si>
    <t>Трансформаторы тока, класс точности 0,5S, с метрологической поверкой</t>
  </si>
  <si>
    <t>400/5; 500/5; 600/5</t>
  </si>
  <si>
    <t>Трансформаторы тока с разборным сердечником, класс точности 0,5, 1,0</t>
  </si>
  <si>
    <t>DP-23</t>
  </si>
  <si>
    <t>Трансформатор тока с разборным сердечником</t>
  </si>
  <si>
    <t xml:space="preserve">100/5 </t>
  </si>
  <si>
    <t>150/5</t>
  </si>
  <si>
    <t>200/5</t>
  </si>
  <si>
    <t>250/5</t>
  </si>
  <si>
    <t>300/5</t>
  </si>
  <si>
    <t>400/5</t>
  </si>
  <si>
    <t>DP-58</t>
  </si>
  <si>
    <t>500/5</t>
  </si>
  <si>
    <t xml:space="preserve">600/5 </t>
  </si>
  <si>
    <t>750/5</t>
  </si>
  <si>
    <t xml:space="preserve">800/5 </t>
  </si>
  <si>
    <t xml:space="preserve">1000/5 </t>
  </si>
  <si>
    <t>DP-88</t>
  </si>
  <si>
    <t>DP-812</t>
  </si>
  <si>
    <t xml:space="preserve">1200/5 </t>
  </si>
  <si>
    <t>1250/5</t>
  </si>
  <si>
    <t>1500/5</t>
  </si>
  <si>
    <t>DP-816</t>
  </si>
  <si>
    <t xml:space="preserve">Хомуты кабельные </t>
  </si>
  <si>
    <t>Размеры (Ширина х  Длина), мм</t>
  </si>
  <si>
    <t>DLX-4 x 100</t>
  </si>
  <si>
    <t>Хомут кабельный (100 шт. в уп.)</t>
  </si>
  <si>
    <t>4 x 100</t>
  </si>
  <si>
    <t>DLX-4 x 150</t>
  </si>
  <si>
    <t>4 x 150</t>
  </si>
  <si>
    <t>DLX-4 x 200</t>
  </si>
  <si>
    <t>4 x 200</t>
  </si>
  <si>
    <t>DLX-4 x 300</t>
  </si>
  <si>
    <t>4 x 300</t>
  </si>
  <si>
    <t>DLX-5 x 300</t>
  </si>
  <si>
    <t>5 x 300</t>
  </si>
  <si>
    <t>DLX-9 x 650</t>
  </si>
  <si>
    <t>9 x 650</t>
  </si>
  <si>
    <t>DLX-9 x 760</t>
  </si>
  <si>
    <t>9 x 760</t>
  </si>
  <si>
    <t>Площадки для хомутов самоклеющиеся</t>
  </si>
  <si>
    <t>Размер, мм</t>
  </si>
  <si>
    <t>TM-25</t>
  </si>
  <si>
    <t>Площадки для хомутов  (100 шт. в уп.)</t>
  </si>
  <si>
    <t xml:space="preserve"> 25x25</t>
  </si>
  <si>
    <t>TM-40</t>
  </si>
  <si>
    <t xml:space="preserve"> 40x40</t>
  </si>
  <si>
    <t xml:space="preserve">Спиральная обвязка для провода серии SWB </t>
  </si>
  <si>
    <t>Внешний диаметр, мм</t>
  </si>
  <si>
    <t>Длина, м</t>
  </si>
  <si>
    <t>SWB-06</t>
  </si>
  <si>
    <t>Спиральная обвязка</t>
  </si>
  <si>
    <t xml:space="preserve">6 </t>
  </si>
  <si>
    <t>SWB-08</t>
  </si>
  <si>
    <t>8</t>
  </si>
  <si>
    <t>SWB-15</t>
  </si>
  <si>
    <t xml:space="preserve">15 </t>
  </si>
  <si>
    <t>SWB-24</t>
  </si>
  <si>
    <t>24</t>
  </si>
  <si>
    <t>Кабельные короба</t>
  </si>
  <si>
    <t>Перфорированные кабельные короба</t>
  </si>
  <si>
    <t>Цена с НДС, грн/шт</t>
  </si>
  <si>
    <t xml:space="preserve">Размеры ШхВ, мм </t>
  </si>
  <si>
    <t>Длина 1 шт</t>
  </si>
  <si>
    <t>PXC -П 15x30</t>
  </si>
  <si>
    <t>Перфорированный кабельный короб</t>
  </si>
  <si>
    <t>15x30</t>
  </si>
  <si>
    <t>2метра</t>
  </si>
  <si>
    <t>PXC -П 25x25</t>
  </si>
  <si>
    <t>25x25</t>
  </si>
  <si>
    <t>PXC -П 25x60</t>
  </si>
  <si>
    <t>25x60</t>
  </si>
  <si>
    <t>PXC -П 30x30</t>
  </si>
  <si>
    <t>30x30</t>
  </si>
  <si>
    <t>PXC -П 40x25</t>
  </si>
  <si>
    <t>40x25</t>
  </si>
  <si>
    <t>PXC -П 40x40</t>
  </si>
  <si>
    <t>40x40</t>
  </si>
  <si>
    <t>PXC -П 40x50</t>
  </si>
  <si>
    <t>40x50</t>
  </si>
  <si>
    <t>PXC -П 45x80</t>
  </si>
  <si>
    <t>45x80</t>
  </si>
  <si>
    <t>PXC -П 50x30</t>
  </si>
  <si>
    <t>50x30</t>
  </si>
  <si>
    <t>PXC -П 50x50</t>
  </si>
  <si>
    <t>50x50</t>
  </si>
  <si>
    <t>PXC -П 55x80</t>
  </si>
  <si>
    <t>55x80</t>
  </si>
  <si>
    <t>PXC -П 60x60</t>
  </si>
  <si>
    <t>60x60</t>
  </si>
  <si>
    <t>PXC -П 80x50</t>
  </si>
  <si>
    <t>80x50</t>
  </si>
  <si>
    <t>PXC -П 80x80</t>
  </si>
  <si>
    <t>80x80</t>
  </si>
  <si>
    <t>PXC -П 100x50</t>
  </si>
  <si>
    <t>100x50</t>
  </si>
  <si>
    <t>PXC -П 100x80</t>
  </si>
  <si>
    <t>100x80</t>
  </si>
  <si>
    <t>PXC -П 100x100</t>
  </si>
  <si>
    <t>100x100</t>
  </si>
  <si>
    <t>Кабельные короба без перфорации (гладкие)</t>
  </si>
  <si>
    <t>Размеры ШхВ, мм</t>
  </si>
  <si>
    <t>PXC -Г 15x30</t>
  </si>
  <si>
    <t>Кабельный короб гладкий</t>
  </si>
  <si>
    <t>PXC -Г 25x25</t>
  </si>
  <si>
    <t>PXC -Г 25x60</t>
  </si>
  <si>
    <t>PXC -Г 30x30</t>
  </si>
  <si>
    <t>PXC -Г 40x40</t>
  </si>
  <si>
    <t>PXC -Г 40x50</t>
  </si>
  <si>
    <t>PXC -Г 45x80</t>
  </si>
  <si>
    <t>PXC -Г 50x30</t>
  </si>
  <si>
    <t>PXC -Г 50x50</t>
  </si>
  <si>
    <t>PXC -Г 55x80</t>
  </si>
  <si>
    <t>PXC -Г 60x60</t>
  </si>
  <si>
    <t>PXC -Г 80x50</t>
  </si>
  <si>
    <t>PXC -Г 80x80</t>
  </si>
  <si>
    <t>PXC -Г 100x50</t>
  </si>
  <si>
    <t>PXC -Г 100x80</t>
  </si>
  <si>
    <t>PXC -Г 100x100</t>
  </si>
  <si>
    <t>На:   01.12.2014</t>
  </si>
  <si>
    <t>Кабельная маркировка типа EC</t>
  </si>
  <si>
    <t>Сечение провода, мм2</t>
  </si>
  <si>
    <t>Обозначения</t>
  </si>
  <si>
    <t>Кол-во в бобине, шт.</t>
  </si>
  <si>
    <t>EC-0</t>
  </si>
  <si>
    <t>Кабельная маркировка</t>
  </si>
  <si>
    <t>0.75-1.5</t>
  </si>
  <si>
    <t>0-9, A, B, C, N, D, E, F, G, H, I, J, K, L, M, O, P, Q, R, S, T, U, V, W, X, Y, Z, +, -</t>
  </si>
  <si>
    <t>EC-1</t>
  </si>
  <si>
    <t>0.75-3.5</t>
  </si>
  <si>
    <t>0-9, A, B, C, N</t>
  </si>
  <si>
    <t>EC-2</t>
  </si>
  <si>
    <t>3.5-8.0</t>
  </si>
  <si>
    <t>350</t>
  </si>
  <si>
    <t>EC-3</t>
  </si>
  <si>
    <t>5.2-10.0</t>
  </si>
  <si>
    <t>Клеммы и аксессуары</t>
  </si>
  <si>
    <t>Клеммы проходные винтовые</t>
  </si>
  <si>
    <t>Сечение провод,  мм2</t>
  </si>
  <si>
    <t>LTU4-2.5EN</t>
  </si>
  <si>
    <t>Проходная клемма</t>
  </si>
  <si>
    <t>0,2-2,5</t>
  </si>
  <si>
    <t>LTU4-4EN</t>
  </si>
  <si>
    <t>0.2-4</t>
  </si>
  <si>
    <t>LTU4-6EN</t>
  </si>
  <si>
    <t>0.2-6</t>
  </si>
  <si>
    <t>LTU4-10EN</t>
  </si>
  <si>
    <t>0.2-10</t>
  </si>
  <si>
    <t>LTU4-16EN</t>
  </si>
  <si>
    <t>0.5-16</t>
  </si>
  <si>
    <t>LTU4-35EN</t>
  </si>
  <si>
    <t>10-35</t>
  </si>
  <si>
    <t>LTU4-70EN</t>
  </si>
  <si>
    <t>25-70</t>
  </si>
  <si>
    <t>Клеммы заземляющие винтовые</t>
  </si>
  <si>
    <t>LTU4EK-2,5/35</t>
  </si>
  <si>
    <t>Заземляющая клемма</t>
  </si>
  <si>
    <t>--</t>
  </si>
  <si>
    <t>LTU4EK-4/35</t>
  </si>
  <si>
    <t>LTU4EK-6/35</t>
  </si>
  <si>
    <t xml:space="preserve">50 </t>
  </si>
  <si>
    <t>LTU4EK-10/35</t>
  </si>
  <si>
    <t>70</t>
  </si>
  <si>
    <t>0.5-10</t>
  </si>
  <si>
    <t>LTU4EK-16/35</t>
  </si>
  <si>
    <t>100</t>
  </si>
  <si>
    <t>LTU4EK-35/35</t>
  </si>
  <si>
    <t xml:space="preserve">125 </t>
  </si>
  <si>
    <t>0,5-35</t>
  </si>
  <si>
    <t>LTU4EK-70/250</t>
  </si>
  <si>
    <t>0,5-70</t>
  </si>
  <si>
    <t>Клеммы винтовые специального назначения</t>
  </si>
  <si>
    <t>LTU4-RD fuse</t>
  </si>
  <si>
    <t>Предохранительная клемма  (под предохранитель 5x20)</t>
  </si>
  <si>
    <t>6.3</t>
  </si>
  <si>
    <t>LTUWL6/1S test</t>
  </si>
  <si>
    <t>Измерительная (тестовая) клемма</t>
  </si>
  <si>
    <t>Мостиковая перемычка для клемм</t>
  </si>
  <si>
    <t>2.5Q 2-10</t>
  </si>
  <si>
    <t>Мостиковая перемычка для 10 клемм</t>
  </si>
  <si>
    <t>4ENQ2-10</t>
  </si>
  <si>
    <t>10ENQ2-10</t>
  </si>
  <si>
    <t>16ENQ2-10</t>
  </si>
  <si>
    <t>Боковая крышка для клемм</t>
  </si>
  <si>
    <t>Для типов клемм</t>
  </si>
  <si>
    <t>AP-2.5</t>
  </si>
  <si>
    <t>AP-4</t>
  </si>
  <si>
    <t>AP-6</t>
  </si>
  <si>
    <t>AP-10</t>
  </si>
  <si>
    <t>AP-16</t>
  </si>
  <si>
    <t>AP-35</t>
  </si>
  <si>
    <t>AP-70</t>
  </si>
  <si>
    <t>LTU4EK-70/35</t>
  </si>
  <si>
    <t>AP-ASK1</t>
  </si>
  <si>
    <t>LTU4-RD fuse type</t>
  </si>
  <si>
    <t>AP-WTL</t>
  </si>
  <si>
    <t>LTUWL6/1S test type</t>
  </si>
  <si>
    <t>Маркерная стойка для клемм</t>
  </si>
  <si>
    <t>LTU4-B</t>
  </si>
  <si>
    <t>Маркерная стойка</t>
  </si>
  <si>
    <t>Маркировка для клемм (10 шт.)</t>
  </si>
  <si>
    <t>Надписи: «1…10; 11…20; 21…30; 31…40; 41…50; 51…60; 61…70; 71…80; 81…90; 91…100»</t>
  </si>
  <si>
    <t>Ограничитель на Din-рейку</t>
  </si>
  <si>
    <t>WB 201</t>
  </si>
  <si>
    <t>металлический</t>
  </si>
  <si>
    <t>Клеммы пружинные проходные</t>
  </si>
  <si>
    <t>Количество контактов в клемме</t>
  </si>
  <si>
    <r>
      <t>Под сечение провода,  мм</t>
    </r>
    <r>
      <rPr>
        <vertAlign val="superscript"/>
        <sz val="12"/>
        <rFont val="Arial"/>
        <family val="2"/>
      </rPr>
      <t>2</t>
    </r>
  </si>
  <si>
    <t>UJ5-1.5</t>
  </si>
  <si>
    <t>Клемма пружинная проходная</t>
  </si>
  <si>
    <t xml:space="preserve">2 </t>
  </si>
  <si>
    <t>0,14 — 1,5</t>
  </si>
  <si>
    <t>UJ5-2.5</t>
  </si>
  <si>
    <t xml:space="preserve">24 </t>
  </si>
  <si>
    <t>0,2 — 2,5</t>
  </si>
  <si>
    <t>UJ5-4</t>
  </si>
  <si>
    <t xml:space="preserve">32 </t>
  </si>
  <si>
    <t>0,2 — 4</t>
  </si>
  <si>
    <t>UJ5-6</t>
  </si>
  <si>
    <t>41</t>
  </si>
  <si>
    <t>0,2 — 6</t>
  </si>
  <si>
    <t>UJ5-10</t>
  </si>
  <si>
    <t>57</t>
  </si>
  <si>
    <t>0,2 — 10</t>
  </si>
  <si>
    <t>UJ5-16</t>
  </si>
  <si>
    <t>76</t>
  </si>
  <si>
    <t>0,2 — 16</t>
  </si>
  <si>
    <t>Аксессуары к пружинным клеммам</t>
  </si>
  <si>
    <t xml:space="preserve">UJ5-1.5G </t>
  </si>
  <si>
    <t xml:space="preserve">UJ5-2.5G </t>
  </si>
  <si>
    <t xml:space="preserve">UJ5-4G </t>
  </si>
  <si>
    <t xml:space="preserve">UJ5-6G </t>
  </si>
  <si>
    <t xml:space="preserve">UJ5-10G </t>
  </si>
  <si>
    <t xml:space="preserve">UJ5-16G </t>
  </si>
  <si>
    <t>Разъемы для печатных плат XY2500</t>
  </si>
  <si>
    <t>Шаг, мм</t>
  </si>
  <si>
    <t>Количество полюсов</t>
  </si>
  <si>
    <t>XY2500F-B</t>
  </si>
  <si>
    <t>Вилка для печатных плат</t>
  </si>
  <si>
    <t>XY2500R-C</t>
  </si>
  <si>
    <t>Розетка для печатных плат</t>
  </si>
  <si>
    <t>3</t>
  </si>
  <si>
    <t xml:space="preserve">8 </t>
  </si>
  <si>
    <t>16</t>
  </si>
  <si>
    <t>5,08</t>
  </si>
  <si>
    <t>Разъемы XINYA</t>
  </si>
  <si>
    <t>Количество контактов</t>
  </si>
  <si>
    <t>100-09PCWNS</t>
  </si>
  <si>
    <t xml:space="preserve">разъем  под пайку  - вилка, хромированный корпус </t>
  </si>
  <si>
    <t>2,77x2,84</t>
  </si>
  <si>
    <t>100-09SCKNS</t>
  </si>
  <si>
    <t>разъем  под пайку   - розетка, хромированный корпус</t>
  </si>
  <si>
    <t xml:space="preserve">104-15PCKNS </t>
  </si>
  <si>
    <t>разъем  под пайку — вилка, хромированный корпус</t>
  </si>
  <si>
    <t>2,29x3,96</t>
  </si>
  <si>
    <t xml:space="preserve">15   </t>
  </si>
  <si>
    <t xml:space="preserve">107-09PCKA </t>
  </si>
  <si>
    <t>угловой разъем D-SUB двухрядный — вилка, хромированный корпус</t>
  </si>
  <si>
    <t xml:space="preserve">108-15SCKA </t>
  </si>
  <si>
    <t>угловой разъем D-SUB трехрядный — розетка, хромированный корпус</t>
  </si>
  <si>
    <t xml:space="preserve">110-10TAK </t>
  </si>
  <si>
    <t>двухрядный разъем с контактами</t>
  </si>
  <si>
    <t>2,54x2,54</t>
  </si>
  <si>
    <t>10</t>
  </si>
  <si>
    <t xml:space="preserve">110-26TAK </t>
  </si>
  <si>
    <t>26</t>
  </si>
  <si>
    <t>110-30TAK</t>
  </si>
  <si>
    <t>30</t>
  </si>
  <si>
    <t xml:space="preserve">112-A-DRV80G </t>
  </si>
  <si>
    <t>разъем двухрядный, угловой</t>
  </si>
  <si>
    <t xml:space="preserve">112-A-DS80G </t>
  </si>
  <si>
    <t>разъем двухрядный, прямой</t>
  </si>
  <si>
    <t xml:space="preserve">112-A-SS40G </t>
  </si>
  <si>
    <t>разъем однорядный прямой</t>
  </si>
  <si>
    <t xml:space="preserve">2,54 </t>
  </si>
  <si>
    <t xml:space="preserve">114-A-DS12G </t>
  </si>
  <si>
    <t xml:space="preserve">12   </t>
  </si>
  <si>
    <t xml:space="preserve">114-A-DS16G </t>
  </si>
  <si>
    <t xml:space="preserve">114-A-DS24G </t>
  </si>
  <si>
    <t xml:space="preserve">24   </t>
  </si>
  <si>
    <t xml:space="preserve">118-A-10GRK </t>
  </si>
  <si>
    <t>разъем угловой</t>
  </si>
  <si>
    <t xml:space="preserve">118-A-10GSK </t>
  </si>
  <si>
    <t>разъем прямой</t>
  </si>
  <si>
    <t xml:space="preserve">118-A-26GSK </t>
  </si>
  <si>
    <t xml:space="preserve">118-A-30GSK </t>
  </si>
  <si>
    <t xml:space="preserve">158-09PG </t>
  </si>
  <si>
    <t>корпус для разъема  пластмассовый</t>
  </si>
  <si>
    <t xml:space="preserve">XY301V-A(5.0)-2P </t>
  </si>
  <si>
    <t>разъем двухполюсный</t>
  </si>
  <si>
    <t>5.0</t>
  </si>
  <si>
    <t xml:space="preserve">XY301V-A(5.0)-3P </t>
  </si>
  <si>
    <t>разъем трехполюсный</t>
  </si>
  <si>
    <t xml:space="preserve">XY350-2P </t>
  </si>
  <si>
    <t>3.5</t>
  </si>
  <si>
    <t xml:space="preserve">XYA061 </t>
  </si>
  <si>
    <t>телефонный коннектор, имеет 6 контактов (6Р6С)</t>
  </si>
  <si>
    <t>Кабельно-проводниковая продукция XINYA</t>
  </si>
  <si>
    <t>Единица измерения</t>
  </si>
  <si>
    <t>XYD011</t>
  </si>
  <si>
    <t>4 витых пар, экран, FTP,  24 AWG, оболочка — ПВХ, изоляция — РЕ</t>
  </si>
  <si>
    <t xml:space="preserve">м </t>
  </si>
  <si>
    <t>XYD013</t>
  </si>
  <si>
    <t>телефонный кабель, 4 жилы</t>
  </si>
  <si>
    <t xml:space="preserve">XYD020 </t>
  </si>
  <si>
    <t xml:space="preserve"> плоский кабель (шлейф), 10 проводников, 24 AWG</t>
  </si>
  <si>
    <t>1 катушка (30,5 м)</t>
  </si>
  <si>
    <t>Курс доллара:</t>
  </si>
  <si>
    <t>33,8</t>
  </si>
  <si>
    <t>39,7</t>
  </si>
  <si>
    <t>35,5</t>
  </si>
  <si>
    <t>41,7</t>
  </si>
  <si>
    <t>В прайс-листе цены указаны в гривнах. Оплата производится в гривнях по курсу межбанка на день оплаты.</t>
  </si>
  <si>
    <t xml:space="preserve"> плоский кабель (шлейф), 26 проводников, 24 AWG</t>
  </si>
  <si>
    <t xml:space="preserve"> плоский кабель (шлейф), 40 проводников, 24 AWG</t>
  </si>
  <si>
    <t>Клеммные колодки</t>
  </si>
  <si>
    <t>Структура</t>
  </si>
  <si>
    <t>Габаритные размеры, (ШхВхГ), мм</t>
  </si>
  <si>
    <r>
      <t>Сечение входного проводника,   мм</t>
    </r>
    <r>
      <rPr>
        <vertAlign val="superscript"/>
        <sz val="12"/>
        <color indexed="8"/>
        <rFont val="Arial"/>
        <family val="2"/>
      </rPr>
      <t>2</t>
    </r>
  </si>
  <si>
    <r>
      <t>Сечение выходного проводника,   мм</t>
    </r>
    <r>
      <rPr>
        <vertAlign val="superscript"/>
        <sz val="12"/>
        <color indexed="8"/>
        <rFont val="Arial"/>
        <family val="2"/>
      </rPr>
      <t>2</t>
    </r>
  </si>
  <si>
    <t>КК-120/6-16</t>
  </si>
  <si>
    <t>клеммная колодка</t>
  </si>
  <si>
    <t>1 вход, 6 выходов</t>
  </si>
  <si>
    <t>78х63х36</t>
  </si>
  <si>
    <t>КК-185/6-50</t>
  </si>
  <si>
    <t>100х63х50</t>
  </si>
  <si>
    <t>КК-150/12-10</t>
  </si>
  <si>
    <t>1 вход,  12 выходов</t>
  </si>
  <si>
    <t>78х63х45</t>
  </si>
  <si>
    <t>КК-300/12-35</t>
  </si>
  <si>
    <t>152х95х84</t>
  </si>
  <si>
    <t>ККА-300/6-70</t>
  </si>
  <si>
    <t>ККА-300/12-35</t>
  </si>
  <si>
    <t>ККА-300/12-50</t>
  </si>
  <si>
    <t>KKF-35/2-25</t>
  </si>
  <si>
    <t>кабельный разветвитель</t>
  </si>
  <si>
    <t>42х54х43</t>
  </si>
  <si>
    <t>KKF-95/2-50</t>
  </si>
  <si>
    <t>65х79х66</t>
  </si>
  <si>
    <t>KKJ-50-01/6-16</t>
  </si>
  <si>
    <t>10...50</t>
  </si>
  <si>
    <t>1,5...16</t>
  </si>
  <si>
    <t>KKJ-50-03/18</t>
  </si>
  <si>
    <t>3-х фазный 18-ти зажимный</t>
  </si>
  <si>
    <t>KKG-100/6-10</t>
  </si>
  <si>
    <t>1,5...10</t>
  </si>
  <si>
    <t>KKG-250/16-50/9-16</t>
  </si>
  <si>
    <t>1 вход, 9 выходов</t>
  </si>
  <si>
    <t>16...50</t>
  </si>
  <si>
    <t>KKG-400/25-70/8-16</t>
  </si>
  <si>
    <t>1 вход, 8 выходов</t>
  </si>
  <si>
    <t>25...70</t>
  </si>
  <si>
    <t>KKG-400/25-70/12-16</t>
  </si>
  <si>
    <t>KKG-600/35-95/8-16</t>
  </si>
  <si>
    <t>35...95</t>
  </si>
  <si>
    <t>KKS-1/10-35/4-10</t>
  </si>
  <si>
    <t>1 вход, 4 выхода</t>
  </si>
  <si>
    <t>10...35</t>
  </si>
  <si>
    <t>2,5...10</t>
  </si>
  <si>
    <t>KKS-1/16-50/6-16</t>
  </si>
  <si>
    <t>6...16</t>
  </si>
  <si>
    <t>KKS-1/25-70/8-16</t>
  </si>
  <si>
    <t>KKS-1/70-185/6-25</t>
  </si>
  <si>
    <t>70...185</t>
  </si>
  <si>
    <t>6...25</t>
  </si>
  <si>
    <t>KKS-2/50-120/6-25</t>
  </si>
  <si>
    <t>2 входа, 6 выходов</t>
  </si>
  <si>
    <t>50...120</t>
  </si>
  <si>
    <t>KKSF-1/16-50/4-25</t>
  </si>
  <si>
    <t>ККС</t>
  </si>
  <si>
    <t>колодка подключения счетчика</t>
  </si>
  <si>
    <t>AS6-35</t>
  </si>
  <si>
    <t>соединительная арматура для подвески СИП</t>
  </si>
  <si>
    <t>27х41х62</t>
  </si>
  <si>
    <t>AS6-120</t>
  </si>
  <si>
    <t>52х61х95</t>
  </si>
  <si>
    <t>AS6-95/50</t>
  </si>
  <si>
    <t>54х51х78</t>
  </si>
  <si>
    <t>Клеммные колодки винтовые  на 12 полюсов</t>
  </si>
  <si>
    <r>
      <t>Сечение провода,  мм</t>
    </r>
    <r>
      <rPr>
        <vertAlign val="superscript"/>
        <sz val="12"/>
        <rFont val="Arial"/>
        <family val="2"/>
      </rPr>
      <t>2</t>
    </r>
  </si>
  <si>
    <t>Номиналь-ное напряжение     AC, В</t>
  </si>
  <si>
    <t>Номинальное напряжение DC, В</t>
  </si>
  <si>
    <t>HFW, 10 А</t>
  </si>
  <si>
    <t>Клеммная колодка</t>
  </si>
  <si>
    <t xml:space="preserve">   10 </t>
  </si>
  <si>
    <t>660</t>
  </si>
  <si>
    <t>440</t>
  </si>
  <si>
    <t>HFW, 20 А</t>
  </si>
  <si>
    <t xml:space="preserve">  14</t>
  </si>
  <si>
    <t>HFW, 30 А</t>
  </si>
  <si>
    <t xml:space="preserve">   20 </t>
  </si>
  <si>
    <t>HFW, 60 А</t>
  </si>
  <si>
    <t xml:space="preserve">  25</t>
  </si>
  <si>
    <t>60</t>
  </si>
  <si>
    <t>Нулевая шина с изолятором для установки на Din-рейку</t>
  </si>
  <si>
    <t xml:space="preserve"> SP031-02</t>
  </si>
  <si>
    <t xml:space="preserve">Нулевая шина   </t>
  </si>
  <si>
    <t xml:space="preserve">60 </t>
  </si>
  <si>
    <t xml:space="preserve">SP031-04 </t>
  </si>
  <si>
    <t>14</t>
  </si>
  <si>
    <t xml:space="preserve">SP031-06 </t>
  </si>
  <si>
    <t xml:space="preserve">Нулевая шина  </t>
  </si>
  <si>
    <t xml:space="preserve">18 </t>
  </si>
  <si>
    <t>FW-0812C</t>
  </si>
  <si>
    <t>Нулевая шина</t>
  </si>
  <si>
    <t>Блоки зажимов винтовые групповые</t>
  </si>
  <si>
    <t>Ток контакта, А/ напряжение, В</t>
  </si>
  <si>
    <t>Установка блока на монтажной панели</t>
  </si>
  <si>
    <t>TB-1503</t>
  </si>
  <si>
    <t>Блок зажимов</t>
  </si>
  <si>
    <t>15А / 600В</t>
  </si>
  <si>
    <t>под винты</t>
  </si>
  <si>
    <t>TB-1504</t>
  </si>
  <si>
    <t>TB-1506</t>
  </si>
  <si>
    <t>TB-1512</t>
  </si>
  <si>
    <t>TB-2503</t>
  </si>
  <si>
    <t>25А / 600В</t>
  </si>
  <si>
    <t>TB-2504</t>
  </si>
  <si>
    <t>TB-2506</t>
  </si>
  <si>
    <t>TB-2512</t>
  </si>
  <si>
    <t>TB-4503</t>
  </si>
  <si>
    <t>45А / 600В</t>
  </si>
  <si>
    <t>TK-010, 10А</t>
  </si>
  <si>
    <t>10А / 600В</t>
  </si>
  <si>
    <t>1</t>
  </si>
  <si>
    <t>на DIN-рейку</t>
  </si>
  <si>
    <t>TK-020, 20А</t>
  </si>
  <si>
    <t>20А / 600В</t>
  </si>
  <si>
    <t>TK-030, 30А</t>
  </si>
  <si>
    <t>30А / 600В</t>
  </si>
  <si>
    <t>TK-040, 40А</t>
  </si>
  <si>
    <t>40А / 600В</t>
  </si>
  <si>
    <t>TK-060, 60А</t>
  </si>
  <si>
    <t>60А / 600В</t>
  </si>
  <si>
    <t>TK-100, 100А</t>
  </si>
  <si>
    <t>100А / 600В</t>
  </si>
  <si>
    <t>ТС-603</t>
  </si>
  <si>
    <t>ТС-604</t>
  </si>
  <si>
    <t>4</t>
  </si>
  <si>
    <t>ТС-1004</t>
  </si>
  <si>
    <t>ТС-1503</t>
  </si>
  <si>
    <t>150А / 600В</t>
  </si>
  <si>
    <t>ТС-1504</t>
  </si>
  <si>
    <t>ТС-2003</t>
  </si>
  <si>
    <t>200А / 600В</t>
  </si>
  <si>
    <t>ТС-2004</t>
  </si>
  <si>
    <t>Изоляторы-держатели силовой шины SM</t>
  </si>
  <si>
    <t>Напряжение  пробоя, кВ</t>
  </si>
  <si>
    <t>Высота, мм</t>
  </si>
  <si>
    <t>SM-25</t>
  </si>
  <si>
    <t>Изолятор-держатель</t>
  </si>
  <si>
    <t>SM-30</t>
  </si>
  <si>
    <t>SM-35</t>
  </si>
  <si>
    <t>SM-40</t>
  </si>
  <si>
    <t>SM-51</t>
  </si>
  <si>
    <t>SM-76</t>
  </si>
  <si>
    <t>Термоусадочные трубки</t>
  </si>
  <si>
    <t>До термоусадки</t>
  </si>
  <si>
    <t>После термоусадки</t>
  </si>
  <si>
    <t>D, мм</t>
  </si>
  <si>
    <t>Толщина стенки, мм</t>
  </si>
  <si>
    <t>d, мм</t>
  </si>
  <si>
    <t>SG-1</t>
  </si>
  <si>
    <t>Термоусадочная трубка</t>
  </si>
  <si>
    <t>красный, желтый, зеленый, черный, синий</t>
  </si>
  <si>
    <t>1.0</t>
  </si>
  <si>
    <t>0.2±0.05</t>
  </si>
  <si>
    <t>0.5</t>
  </si>
  <si>
    <t>0.4±0.05</t>
  </si>
  <si>
    <t>SG-3</t>
  </si>
  <si>
    <t>3.0</t>
  </si>
  <si>
    <t>0.25±0.05</t>
  </si>
  <si>
    <t>1.5</t>
  </si>
  <si>
    <t>0.45±0.1</t>
  </si>
  <si>
    <t>SG-6</t>
  </si>
  <si>
    <t>6.0</t>
  </si>
  <si>
    <t>0.35±0.05</t>
  </si>
  <si>
    <t>0.55±0.1</t>
  </si>
  <si>
    <t>SG-10</t>
  </si>
  <si>
    <t>10.0</t>
  </si>
  <si>
    <t>0.60±0.1</t>
  </si>
  <si>
    <t>SG-14</t>
  </si>
  <si>
    <t>14.0</t>
  </si>
  <si>
    <t>0.35±0.1</t>
  </si>
  <si>
    <t>7.0</t>
  </si>
  <si>
    <t>0.70±0.1</t>
  </si>
  <si>
    <t>SG-16</t>
  </si>
  <si>
    <t>16.0</t>
  </si>
  <si>
    <t>8.0</t>
  </si>
  <si>
    <t>SG-20</t>
  </si>
  <si>
    <t>20.0</t>
  </si>
  <si>
    <t>0.5±0.1</t>
  </si>
  <si>
    <t>0.90±0.1</t>
  </si>
  <si>
    <t>SG-25</t>
  </si>
  <si>
    <t>25.0</t>
  </si>
  <si>
    <t>0.4±0.1</t>
  </si>
  <si>
    <t>SG-30</t>
  </si>
  <si>
    <t>30.0</t>
  </si>
  <si>
    <t>15.0</t>
  </si>
  <si>
    <t>1.00±0.2</t>
  </si>
  <si>
    <t>SG-40</t>
  </si>
  <si>
    <t>40.0</t>
  </si>
  <si>
    <t>SG-60</t>
  </si>
  <si>
    <t>60.0</t>
  </si>
  <si>
    <t>0.6±0.1</t>
  </si>
  <si>
    <t>1.20±0.2</t>
  </si>
  <si>
    <t>SG-80</t>
  </si>
  <si>
    <t>80.0</t>
  </si>
  <si>
    <t>SG-120</t>
  </si>
  <si>
    <t>SG-150</t>
  </si>
  <si>
    <t>Din-рейка</t>
  </si>
  <si>
    <t>Толщина металла, мм</t>
  </si>
  <si>
    <t>DR101</t>
  </si>
  <si>
    <t>Din-рейка (перфорированная)</t>
  </si>
  <si>
    <t>DR102</t>
  </si>
  <si>
    <t>Din-рейка (без перфорации)</t>
  </si>
  <si>
    <t>DR201</t>
  </si>
  <si>
    <t>Din-рейка (усиленная перфорированная)</t>
  </si>
  <si>
    <t>Розетка на Din-рейку</t>
  </si>
  <si>
    <t>Ток, Напряжение</t>
  </si>
  <si>
    <t>WBOC 90</t>
  </si>
  <si>
    <t>Розетка на Din-рейку с заземлением</t>
  </si>
  <si>
    <t>10/16 A, 250 В</t>
  </si>
  <si>
    <t>Шина соединительная для модульных автоматических выключателей и УЗО</t>
  </si>
  <si>
    <t>Для типов автомат  выключателей</t>
  </si>
  <si>
    <t>Ном. ток, А</t>
  </si>
  <si>
    <t>Кол-во полюсов</t>
  </si>
  <si>
    <t>Длина, мм</t>
  </si>
  <si>
    <t>ШС-Ш, 63 А, 1 пол.</t>
  </si>
  <si>
    <t>Шина соединительная  «штырь»</t>
  </si>
  <si>
    <t>1 пол</t>
  </si>
  <si>
    <t>56х1</t>
  </si>
  <si>
    <t>ШС-Ш, 100 А, 1 пол.</t>
  </si>
  <si>
    <t>1  пол</t>
  </si>
  <si>
    <t>ШС-В, 63 А, 1 пол.</t>
  </si>
  <si>
    <t>Шина соединительная  «вилка»</t>
  </si>
  <si>
    <t>ШС-В, 63 А, 2 пол.</t>
  </si>
  <si>
    <t>2 пол</t>
  </si>
  <si>
    <t>28х2</t>
  </si>
  <si>
    <t>ШС-Ш, 63 А, 3 пол.</t>
  </si>
  <si>
    <t>Шина соединительная «штырь»</t>
  </si>
  <si>
    <t>3 пол</t>
  </si>
  <si>
    <t>18х3</t>
  </si>
  <si>
    <t>ШС-Ш, 125 А, 3 пол.</t>
  </si>
  <si>
    <t>ШС-В, 63 А, 3 пол.</t>
  </si>
  <si>
    <t>Наконечники кабельные</t>
  </si>
  <si>
    <t>Наконечники кабельные трубчатые с изоляцией (100 шт в уп.)</t>
  </si>
  <si>
    <t>Сечение (мм²)</t>
  </si>
  <si>
    <t>Длина неизолир. части, В (мм)</t>
  </si>
  <si>
    <t>E0508</t>
  </si>
  <si>
    <t>Наконечники трубчатые с  изоляцией (100 шт. в упаковке)</t>
  </si>
  <si>
    <t>E7508</t>
  </si>
  <si>
    <t>0.75</t>
  </si>
  <si>
    <t>E1008</t>
  </si>
  <si>
    <t>E1012</t>
  </si>
  <si>
    <t>E1508</t>
  </si>
  <si>
    <t>E2508</t>
  </si>
  <si>
    <t>E2518</t>
  </si>
  <si>
    <t>E4009</t>
  </si>
  <si>
    <t>E6018</t>
  </si>
  <si>
    <t>E10-12</t>
  </si>
  <si>
    <t>E16-12</t>
  </si>
  <si>
    <t>E25-16</t>
  </si>
  <si>
    <t>E35-16</t>
  </si>
  <si>
    <t>xb</t>
  </si>
  <si>
    <t xml:space="preserve">Наконечники кабельные силовые без изоляции, медные луженые </t>
  </si>
  <si>
    <t>Диаметр отверстия под кабель, мм</t>
  </si>
  <si>
    <t>Диаметр отверстия под болт, мм</t>
  </si>
  <si>
    <t>Длина обжимной части, мм</t>
  </si>
  <si>
    <t>SC 6-6</t>
  </si>
  <si>
    <t>Наконечник силовой без изоляции (за 1 шт.)</t>
  </si>
  <si>
    <t>3.8</t>
  </si>
  <si>
    <t>6.5</t>
  </si>
  <si>
    <t>23</t>
  </si>
  <si>
    <t>SC 10-6</t>
  </si>
  <si>
    <t>SC 16-6</t>
  </si>
  <si>
    <t>5.8</t>
  </si>
  <si>
    <t xml:space="preserve">30 </t>
  </si>
  <si>
    <t>SC 25-6</t>
  </si>
  <si>
    <t xml:space="preserve">33 </t>
  </si>
  <si>
    <t>SC 25-8</t>
  </si>
  <si>
    <t>8.4</t>
  </si>
  <si>
    <t>SC 35-6</t>
  </si>
  <si>
    <t>8.2</t>
  </si>
  <si>
    <t>37</t>
  </si>
  <si>
    <t>SC 35-8</t>
  </si>
  <si>
    <t>SC 50-8</t>
  </si>
  <si>
    <t>9.7</t>
  </si>
  <si>
    <t>44</t>
  </si>
  <si>
    <t>SC 50-10</t>
  </si>
  <si>
    <t>10.5</t>
  </si>
  <si>
    <t>SC 70-10</t>
  </si>
  <si>
    <t>11.7</t>
  </si>
  <si>
    <t>48</t>
  </si>
  <si>
    <t>SC 70-12</t>
  </si>
  <si>
    <t>13.0</t>
  </si>
  <si>
    <t>SC 95-10</t>
  </si>
  <si>
    <t>13.8</t>
  </si>
  <si>
    <t>54</t>
  </si>
  <si>
    <t>SC 95-12</t>
  </si>
  <si>
    <t>SC 120-16</t>
  </si>
  <si>
    <t>15.5</t>
  </si>
  <si>
    <t>17.5</t>
  </si>
  <si>
    <t>62</t>
  </si>
  <si>
    <t>SC 150-12;16</t>
  </si>
  <si>
    <t xml:space="preserve">16 </t>
  </si>
  <si>
    <t>12; 16</t>
  </si>
  <si>
    <t>69</t>
  </si>
  <si>
    <t>SC 185-16</t>
  </si>
  <si>
    <t>19</t>
  </si>
  <si>
    <t>SC 240-16</t>
  </si>
  <si>
    <t>21</t>
  </si>
  <si>
    <t>92</t>
  </si>
  <si>
    <t>SC 300-12;20</t>
  </si>
  <si>
    <t>12;20</t>
  </si>
  <si>
    <t>98</t>
  </si>
  <si>
    <t>SC 400-16;20</t>
  </si>
  <si>
    <t>27</t>
  </si>
  <si>
    <t>16;20</t>
  </si>
  <si>
    <t>113</t>
  </si>
  <si>
    <t>SC 500-16;20</t>
  </si>
  <si>
    <t>123</t>
  </si>
  <si>
    <t>SC 630-20</t>
  </si>
  <si>
    <t>20</t>
  </si>
  <si>
    <t>138</t>
  </si>
  <si>
    <t>SC 800-22</t>
  </si>
  <si>
    <t>39.5</t>
  </si>
  <si>
    <t xml:space="preserve">22 </t>
  </si>
  <si>
    <t>170</t>
  </si>
  <si>
    <t>SC 1000-22</t>
  </si>
  <si>
    <t>42.5</t>
  </si>
  <si>
    <t>200</t>
  </si>
  <si>
    <t xml:space="preserve">Наконечники  медные луженые </t>
  </si>
  <si>
    <t>JG-6</t>
  </si>
  <si>
    <t>Наконечник медный луженый (за 1 шт.)</t>
  </si>
  <si>
    <t>4.4</t>
  </si>
  <si>
    <t>6.2</t>
  </si>
  <si>
    <t>JG-10</t>
  </si>
  <si>
    <t>6</t>
  </si>
  <si>
    <t>JG-16</t>
  </si>
  <si>
    <t>6.8</t>
  </si>
  <si>
    <t>JG-25</t>
  </si>
  <si>
    <t>7.8</t>
  </si>
  <si>
    <t>JG-35</t>
  </si>
  <si>
    <t>8.8</t>
  </si>
  <si>
    <t>JG-50</t>
  </si>
  <si>
    <t>10.8</t>
  </si>
  <si>
    <t>10.2</t>
  </si>
  <si>
    <t>JG-70</t>
  </si>
  <si>
    <t>12.6</t>
  </si>
  <si>
    <t>12.4</t>
  </si>
  <si>
    <t>JG-95</t>
  </si>
  <si>
    <t>15.2</t>
  </si>
  <si>
    <t>JG-120</t>
  </si>
  <si>
    <t>14.5</t>
  </si>
  <si>
    <t>JG-150</t>
  </si>
  <si>
    <t xml:space="preserve">17 </t>
  </si>
  <si>
    <t>JG-185</t>
  </si>
  <si>
    <t>19.4</t>
  </si>
  <si>
    <t>16.5</t>
  </si>
  <si>
    <t>JG-240</t>
  </si>
  <si>
    <t>21.4</t>
  </si>
  <si>
    <t>JG-300</t>
  </si>
  <si>
    <t>24.4</t>
  </si>
  <si>
    <t>JG-400</t>
  </si>
  <si>
    <t>Наконечники кабельные медные силовые без изоляции  с удлиненной гильзой (усиленные)</t>
  </si>
  <si>
    <t>DT-10</t>
  </si>
  <si>
    <t>Наконечники медные без изоляции (за 1 шт.)</t>
  </si>
  <si>
    <t>5,5</t>
  </si>
  <si>
    <t>8,0</t>
  </si>
  <si>
    <t>63,0</t>
  </si>
  <si>
    <t>DT-16</t>
  </si>
  <si>
    <t>6,0</t>
  </si>
  <si>
    <t>67,0</t>
  </si>
  <si>
    <t>DT-25</t>
  </si>
  <si>
    <t>7,0</t>
  </si>
  <si>
    <t>70,0</t>
  </si>
  <si>
    <t>DT-35</t>
  </si>
  <si>
    <t>80,0</t>
  </si>
  <si>
    <t>DT-50</t>
  </si>
  <si>
    <t>10,0</t>
  </si>
  <si>
    <t>86,0</t>
  </si>
  <si>
    <t>DT-70</t>
  </si>
  <si>
    <t>11,8</t>
  </si>
  <si>
    <t>95,0</t>
  </si>
  <si>
    <t>DT-95</t>
  </si>
  <si>
    <t>13,5</t>
  </si>
  <si>
    <t>13,0</t>
  </si>
  <si>
    <t>103,0</t>
  </si>
  <si>
    <t>DT-120</t>
  </si>
  <si>
    <t>14,4</t>
  </si>
  <si>
    <t>15,8</t>
  </si>
  <si>
    <t>112,0</t>
  </si>
  <si>
    <t>DT-150</t>
  </si>
  <si>
    <t>17,0</t>
  </si>
  <si>
    <t>118,0</t>
  </si>
  <si>
    <t>DT-185</t>
  </si>
  <si>
    <t>19,0</t>
  </si>
  <si>
    <t>16,5</t>
  </si>
  <si>
    <t>125,0</t>
  </si>
  <si>
    <t>DT-240</t>
  </si>
  <si>
    <t>21,5</t>
  </si>
  <si>
    <t>140,0</t>
  </si>
  <si>
    <t>DT-300</t>
  </si>
  <si>
    <t>23,5</t>
  </si>
  <si>
    <t>18,0</t>
  </si>
  <si>
    <t>155,0</t>
  </si>
  <si>
    <t>DT-500</t>
  </si>
  <si>
    <t>29,0</t>
  </si>
  <si>
    <t xml:space="preserve">21 </t>
  </si>
  <si>
    <t>192,0</t>
  </si>
  <si>
    <t>DT-630</t>
  </si>
  <si>
    <t>35,0</t>
  </si>
  <si>
    <t>23,0</t>
  </si>
  <si>
    <t>215,0</t>
  </si>
  <si>
    <t>Наконечник кабельный кольцевой RV (100 шт. в уп.)</t>
  </si>
  <si>
    <t>RV1.25-3 AWG 0,5mm D 3</t>
  </si>
  <si>
    <t>Наконечник кабельный кольцевой (100 шт. в упаковке)</t>
  </si>
  <si>
    <t>4.3</t>
  </si>
  <si>
    <t>3.2</t>
  </si>
  <si>
    <t>RVS1.25-5 AWG 0,5mm D 5</t>
  </si>
  <si>
    <t>5.3</t>
  </si>
  <si>
    <t>RVS1.25-6 AWG 0,5mm D 6</t>
  </si>
  <si>
    <t>RV2-3 AWG 1,5mm D 3</t>
  </si>
  <si>
    <t>RVS2-5 AWG 1,5mm D 5</t>
  </si>
  <si>
    <t>RV2-6 AWG 1,5mm D 6</t>
  </si>
  <si>
    <t>RV2-8 AWG 2,5mm D 8</t>
  </si>
  <si>
    <t>RV3.5-4 AWG 2,5mm D 3</t>
  </si>
  <si>
    <t>RVS3.5-5 AWG 2,5mm D 5</t>
  </si>
  <si>
    <t>RV3.5-6 AWG 2,5mm D 6</t>
  </si>
  <si>
    <t>RVS5.5-6 AWG 4mm D 6</t>
  </si>
  <si>
    <t>RV5.5-8 AWG 4mm D 8</t>
  </si>
  <si>
    <t>RV5.5-10 AWG 4mm D 10</t>
  </si>
  <si>
    <t>Разъемы плоские (вилка, розетка) никелированная латунь (100 штук в упаковке)</t>
  </si>
  <si>
    <r>
      <t>Максимальное сечение провода, мм</t>
    </r>
    <r>
      <rPr>
        <vertAlign val="superscript"/>
        <sz val="12"/>
        <rFont val="Arial"/>
        <family val="2"/>
      </rPr>
      <t>2</t>
    </r>
  </si>
  <si>
    <t>Максимальный ток, А</t>
  </si>
  <si>
    <t>Диаметр внутренний, мм</t>
  </si>
  <si>
    <t>MDD1.25-250</t>
  </si>
  <si>
    <t xml:space="preserve">Разъем плоский — вилка </t>
  </si>
  <si>
    <t>1,5</t>
  </si>
  <si>
    <t>1,7</t>
  </si>
  <si>
    <t>MDD2.25-250</t>
  </si>
  <si>
    <t>2,5</t>
  </si>
  <si>
    <t>2,3</t>
  </si>
  <si>
    <t>MDD5.25-250</t>
  </si>
  <si>
    <t>3,4</t>
  </si>
  <si>
    <t>FDFD1.25-250</t>
  </si>
  <si>
    <t xml:space="preserve">Разъем плоский — розетка </t>
  </si>
  <si>
    <t>FDFD2.25-250</t>
  </si>
  <si>
    <t>FDFD5.25-250</t>
  </si>
  <si>
    <t>Гильзы медные луженые</t>
  </si>
  <si>
    <t>Диаметр отверстия под провод, мм</t>
  </si>
  <si>
    <t>Диаметр внешний, мм</t>
  </si>
  <si>
    <t>GTY-10</t>
  </si>
  <si>
    <t>Гильза медная</t>
  </si>
  <si>
    <t xml:space="preserve">5  </t>
  </si>
  <si>
    <t xml:space="preserve">9 </t>
  </si>
  <si>
    <t>GTY-16</t>
  </si>
  <si>
    <t>GTY-25</t>
  </si>
  <si>
    <t xml:space="preserve">7 </t>
  </si>
  <si>
    <t xml:space="preserve">11 </t>
  </si>
  <si>
    <t>GTY-35</t>
  </si>
  <si>
    <t>45</t>
  </si>
  <si>
    <t xml:space="preserve">12 </t>
  </si>
  <si>
    <t>GTY-50</t>
  </si>
  <si>
    <t>GTY-70</t>
  </si>
  <si>
    <t>11</t>
  </si>
  <si>
    <t>55</t>
  </si>
  <si>
    <t>GTY-95</t>
  </si>
  <si>
    <t xml:space="preserve">13 </t>
  </si>
  <si>
    <t xml:space="preserve">19 </t>
  </si>
  <si>
    <t>GTY-120</t>
  </si>
  <si>
    <t xml:space="preserve">    Универсальные источники питания AC/DC</t>
  </si>
  <si>
    <t xml:space="preserve">Универсальные источники питания AC/DC серии SA с креплением «под винты» </t>
  </si>
  <si>
    <t>Количество выходов</t>
  </si>
  <si>
    <t>Номинальная мощность, Вт</t>
  </si>
  <si>
    <t>Номин. выходное напр-е, B</t>
  </si>
  <si>
    <t>SA-25</t>
  </si>
  <si>
    <t>Универсальный источник питания</t>
  </si>
  <si>
    <t>SA-40</t>
  </si>
  <si>
    <t>Универсальный  источник питания</t>
  </si>
  <si>
    <t>SA-60</t>
  </si>
  <si>
    <t>SA-100</t>
  </si>
  <si>
    <t>SA-150</t>
  </si>
  <si>
    <t>SA-200</t>
  </si>
  <si>
    <t>SA-300</t>
  </si>
  <si>
    <t>SA-400</t>
  </si>
  <si>
    <t>SA-600</t>
  </si>
  <si>
    <t>TA-50W</t>
  </si>
  <si>
    <t>Универсальный  источник питания (с 3-мя выходами)</t>
  </si>
  <si>
    <t>5/12/24</t>
  </si>
  <si>
    <t>Универсальные источники питания AC/DC на Din-рейку</t>
  </si>
  <si>
    <t>Ном. выходная мощность, Вт</t>
  </si>
  <si>
    <t>Выходные характеристики</t>
  </si>
  <si>
    <t>Допуск на выходное напряжение</t>
  </si>
  <si>
    <t>к.п.д., %</t>
  </si>
  <si>
    <t>DR-30-5</t>
  </si>
  <si>
    <t>Универсальный источник  питания  на Din-рейку</t>
  </si>
  <si>
    <t>5В, 0-3 А</t>
  </si>
  <si>
    <t>±2%</t>
  </si>
  <si>
    <t>74</t>
  </si>
  <si>
    <t>DR-30-12</t>
  </si>
  <si>
    <t>12 В, 0-2 А</t>
  </si>
  <si>
    <t>±1%</t>
  </si>
  <si>
    <t>81</t>
  </si>
  <si>
    <t>DR-30-15</t>
  </si>
  <si>
    <t>15 В, 0-2 А</t>
  </si>
  <si>
    <t>82</t>
  </si>
  <si>
    <t>DR-30-24</t>
  </si>
  <si>
    <t>24 В, 0-1,5 А</t>
  </si>
  <si>
    <t>83</t>
  </si>
  <si>
    <t>DR-45-5</t>
  </si>
  <si>
    <t>5В, 0-4,5 А</t>
  </si>
  <si>
    <t>DR-45-12</t>
  </si>
  <si>
    <t>12 В, 0-3 А</t>
  </si>
  <si>
    <t>DR-45-15</t>
  </si>
  <si>
    <t>15 В, 0-3 А</t>
  </si>
  <si>
    <t>DR-45-24</t>
  </si>
  <si>
    <t>24 В, 0-2 А</t>
  </si>
  <si>
    <t>DR-60-5</t>
  </si>
  <si>
    <t>5 В, 0-6,5 А</t>
  </si>
  <si>
    <t>DR-60-12</t>
  </si>
  <si>
    <t>12 В, 0-4,5 А</t>
  </si>
  <si>
    <t>DR-60-15</t>
  </si>
  <si>
    <t>15 В, 0-4 А</t>
  </si>
  <si>
    <t>DR-60-24</t>
  </si>
  <si>
    <t>24 В, 0-2,5 А</t>
  </si>
  <si>
    <t>84</t>
  </si>
  <si>
    <t>DR-75-5</t>
  </si>
  <si>
    <t>5 В, 0-8 А</t>
  </si>
  <si>
    <t>DR-75-12</t>
  </si>
  <si>
    <t>12 В, 0-6 А</t>
  </si>
  <si>
    <t>DR-75-15</t>
  </si>
  <si>
    <t>15 В, 0-5 А</t>
  </si>
  <si>
    <t>DR-75-24</t>
  </si>
  <si>
    <t>24 В, 0-3 А</t>
  </si>
  <si>
    <t>DR-120-12</t>
  </si>
  <si>
    <t>12 В, 0-10 А</t>
  </si>
  <si>
    <t>DR-120-24</t>
  </si>
  <si>
    <t>24 В, 0-5 А</t>
  </si>
  <si>
    <t>DR-120-48</t>
  </si>
  <si>
    <t>48 В, 0-2,5 А</t>
  </si>
  <si>
    <t>DR-240-24</t>
  </si>
  <si>
    <t>24 В, 0-10 А</t>
  </si>
  <si>
    <t>DR-240-48</t>
  </si>
  <si>
    <t>48 В, 0-5 А</t>
  </si>
  <si>
    <t>85</t>
  </si>
  <si>
    <t>Преобразователь сигналов</t>
  </si>
  <si>
    <t>Напряжение питания, В</t>
  </si>
  <si>
    <t>Входные характеристики</t>
  </si>
  <si>
    <t>Класс точности</t>
  </si>
  <si>
    <t>КСТ-05</t>
  </si>
  <si>
    <t>Преобразователь сигналов AC/DC</t>
  </si>
  <si>
    <t>AC/DC 220</t>
  </si>
  <si>
    <t>0...5 А</t>
  </si>
  <si>
    <t>4...20 мА</t>
  </si>
  <si>
    <t xml:space="preserve">0,5  </t>
  </si>
  <si>
    <t>Низковольтные преобразователи частоты серии ZVF</t>
  </si>
  <si>
    <t>Номинальное входное напряжение, В</t>
  </si>
  <si>
    <t>Номинальная выходная  мощность, кВт</t>
  </si>
  <si>
    <t>Кол-во вх./вых. Фаз</t>
  </si>
  <si>
    <t>Номин. выходной ток, А</t>
  </si>
  <si>
    <t>Однофазные векторные преобразователи частоты</t>
  </si>
  <si>
    <t>ZMP-M0004S2</t>
  </si>
  <si>
    <t>Преобразователь частоты</t>
  </si>
  <si>
    <t>1/3</t>
  </si>
  <si>
    <t>ZMP-M0007S2</t>
  </si>
  <si>
    <t>ZMP-M0015S2</t>
  </si>
  <si>
    <t>ZMP-M0022S2</t>
  </si>
  <si>
    <t>Трехфазные векторные преобразователи частоты</t>
  </si>
  <si>
    <t>ZMP-G0007T4</t>
  </si>
  <si>
    <t>3/3</t>
  </si>
  <si>
    <t>ZMP-G0015T4</t>
  </si>
  <si>
    <t>ZMP-G0022T4</t>
  </si>
  <si>
    <t>ZMP-G0037T4</t>
  </si>
  <si>
    <t>ZMP-G0055T4</t>
  </si>
  <si>
    <t>ZMP-G0075T4</t>
  </si>
  <si>
    <t>ZMP-G0110T4</t>
  </si>
  <si>
    <t>ZMP-G0150T4</t>
  </si>
  <si>
    <t>ZMP-G0185T4</t>
  </si>
  <si>
    <t>ZMP-G0220T4</t>
  </si>
  <si>
    <t>ZMP-G0300T4</t>
  </si>
  <si>
    <t>ZMP-G0370T4</t>
  </si>
  <si>
    <t>ZMP-G0450T4</t>
  </si>
  <si>
    <t>ZMP-G0550T4</t>
  </si>
  <si>
    <t>ZMP-G0750T4</t>
  </si>
  <si>
    <t>ZMP-G0900T4</t>
  </si>
  <si>
    <t>ZMP-G1100T4</t>
  </si>
  <si>
    <t>по запросу</t>
  </si>
  <si>
    <t>ZMP-G1320T4</t>
  </si>
  <si>
    <t>ZMP-G1600T4</t>
  </si>
  <si>
    <t>ZMP-G1850T4</t>
  </si>
  <si>
    <t>ZMP-G2000T4</t>
  </si>
  <si>
    <t>ZMP-G2200T4</t>
  </si>
  <si>
    <t>ZMP-G2500T4</t>
  </si>
  <si>
    <t>ZMP-G2800T4</t>
  </si>
  <si>
    <t>ZMP-G3150T4</t>
  </si>
  <si>
    <t>ZMP-G3500T4</t>
  </si>
  <si>
    <t>ZMP-G4000T4</t>
  </si>
  <si>
    <t>Опции к низковольтным преобразователям частоты серии ZVF</t>
  </si>
  <si>
    <t>Входные (HKSG)  и выходные (TDL) реакторы</t>
  </si>
  <si>
    <t>Номинальная мощность  преобразователя частоты, кВт</t>
  </si>
  <si>
    <t>Номинальный  ток реактора, А</t>
  </si>
  <si>
    <t>HKSG2-34/0.8-2</t>
  </si>
  <si>
    <t>Входной реактор</t>
  </si>
  <si>
    <t>TDL-4AI01-0150</t>
  </si>
  <si>
    <t>Выходной реактор</t>
  </si>
  <si>
    <t>HKSG2-38/0.8-2</t>
  </si>
  <si>
    <t xml:space="preserve">TDL-4AI01-0185 </t>
  </si>
  <si>
    <t>HKSG2-50/0.8-2</t>
  </si>
  <si>
    <t xml:space="preserve">TDL-4AI01-0220 </t>
  </si>
  <si>
    <t>HKSG2-60/0.8-2</t>
  </si>
  <si>
    <t>TDL-4AI01-0300</t>
  </si>
  <si>
    <t>HKSG2-75/0.8-2</t>
  </si>
  <si>
    <t xml:space="preserve">TDL-4AI01-0370 </t>
  </si>
  <si>
    <t>HKSG2-91/0.8-2</t>
  </si>
  <si>
    <t xml:space="preserve">TDL-4AI01-0450 </t>
  </si>
  <si>
    <t>HKSG2-112/0.8-2</t>
  </si>
  <si>
    <t xml:space="preserve">TDL-4AI01-0550G </t>
  </si>
  <si>
    <t>HKSG2-150/0.8-2</t>
  </si>
  <si>
    <t>TDL-4AI01-0750G</t>
  </si>
  <si>
    <t>HKSG2-180/0.8-2</t>
  </si>
  <si>
    <t xml:space="preserve">TDL-4AI01-0900 </t>
  </si>
  <si>
    <t xml:space="preserve">Тормозные модули к низковольтным преобразователям частоты серии ZVF </t>
  </si>
  <si>
    <t>4030 х 2</t>
  </si>
  <si>
    <t>4045 х 2</t>
  </si>
  <si>
    <t>Оболочки шкафов</t>
  </si>
  <si>
    <t>Распределительные цельносварные шкафы TS, IP65, навесные до высоты 1200мм, свыше 1200 мм — напольные, с монтажной панелью</t>
  </si>
  <si>
    <t>Размеры (В х Ш х Г), мм</t>
  </si>
  <si>
    <t>Цена с НДС,
 грн</t>
  </si>
  <si>
    <t>Стенки</t>
  </si>
  <si>
    <t>Дверь</t>
  </si>
  <si>
    <t>Монтажная панель</t>
  </si>
  <si>
    <t>TS -  2520/150</t>
  </si>
  <si>
    <t>250 х 200 х 150</t>
  </si>
  <si>
    <t>TS -  3025/150</t>
  </si>
  <si>
    <t>300 х 250 х 150</t>
  </si>
  <si>
    <t>TS -  2520/200</t>
  </si>
  <si>
    <t>250 х 200 х 200</t>
  </si>
  <si>
    <t>TS -  32/150</t>
  </si>
  <si>
    <t>300 х 200 х 150</t>
  </si>
  <si>
    <t>TS -  33/150</t>
  </si>
  <si>
    <t>300 х 300 х 150</t>
  </si>
  <si>
    <t>TS -  33/200</t>
  </si>
  <si>
    <t>300 х 300 х 200</t>
  </si>
  <si>
    <t>TS -  43/150</t>
  </si>
  <si>
    <t>400 х 300 х 150</t>
  </si>
  <si>
    <t>TS -  43/200</t>
  </si>
  <si>
    <t>400 х 300 х 200</t>
  </si>
  <si>
    <t>TS -  44/200</t>
  </si>
  <si>
    <t>400 х 400 х 200</t>
  </si>
  <si>
    <t>TS -  44/250</t>
  </si>
  <si>
    <t>400 х 400 х 250</t>
  </si>
  <si>
    <t>TS -  46/250</t>
  </si>
  <si>
    <t>400 х 600 х 250</t>
  </si>
  <si>
    <t>TS -  46/300</t>
  </si>
  <si>
    <t>400 х 600 х 300</t>
  </si>
  <si>
    <t>TS -  54/150</t>
  </si>
  <si>
    <t>500 х 400 х 150</t>
  </si>
  <si>
    <t>TS -  54/200</t>
  </si>
  <si>
    <t>500 х 400 х 200</t>
  </si>
  <si>
    <t>TS -  54/250</t>
  </si>
  <si>
    <t>500 х 400 х 250</t>
  </si>
  <si>
    <t>TS -  55/550</t>
  </si>
  <si>
    <t>500 х 500 х 550</t>
  </si>
  <si>
    <t>TS -  64/150</t>
  </si>
  <si>
    <t>600 х 400 х 150</t>
  </si>
  <si>
    <t>TS -  64/200</t>
  </si>
  <si>
    <t>600 х 400 х 200</t>
  </si>
  <si>
    <t>TS -  64/250</t>
  </si>
  <si>
    <t>600 х 400 х 250</t>
  </si>
  <si>
    <t>TS -  65/150</t>
  </si>
  <si>
    <t>600 х 500 х 150</t>
  </si>
  <si>
    <t>TS -  65/200</t>
  </si>
  <si>
    <t>600 х 500 х 200</t>
  </si>
  <si>
    <t>TS -  65/250</t>
  </si>
  <si>
    <t>600 х 500 х 250</t>
  </si>
  <si>
    <t>TS -  66/250</t>
  </si>
  <si>
    <t>600 х 600 х 250</t>
  </si>
  <si>
    <t>TS -  66/300</t>
  </si>
  <si>
    <t>600 х 600 х 300</t>
  </si>
  <si>
    <t>TS -  75/200</t>
  </si>
  <si>
    <t>700 х 500 х 200</t>
  </si>
  <si>
    <t>TS -  75/250</t>
  </si>
  <si>
    <t>700 х 500 х 250</t>
  </si>
  <si>
    <t>TS -  86/200</t>
  </si>
  <si>
    <t>800 х 600 х 200</t>
  </si>
  <si>
    <t>TS -  86/250</t>
  </si>
  <si>
    <t>800 х 600 х 250</t>
  </si>
  <si>
    <t>TS -  86/300</t>
  </si>
  <si>
    <t>800 х 600 х 300</t>
  </si>
  <si>
    <t>TS -  88/200</t>
  </si>
  <si>
    <t>800 х 800 х 200</t>
  </si>
  <si>
    <t>TS -  88/300</t>
  </si>
  <si>
    <t>800 х 800 х 300</t>
  </si>
  <si>
    <t>TS -  106/250</t>
  </si>
  <si>
    <t>1000 х 600 х 250</t>
  </si>
  <si>
    <t>TS -  106/300</t>
  </si>
  <si>
    <t>1000 х 600 х 300</t>
  </si>
  <si>
    <t>TS -  108/250</t>
  </si>
  <si>
    <t>1000 х 800 х 250</t>
  </si>
  <si>
    <t>TS -  108/300</t>
  </si>
  <si>
    <t>1000 х 800 х 300</t>
  </si>
  <si>
    <t>TS -  1010/300</t>
  </si>
  <si>
    <t>1000 х 1000 х 300</t>
  </si>
  <si>
    <t>TS -  128/300</t>
  </si>
  <si>
    <t>1200 х 800 х 300</t>
  </si>
  <si>
    <t>TS -  1210/300</t>
  </si>
  <si>
    <t>1200 х 1000 х 300</t>
  </si>
  <si>
    <t>TS - 168/300</t>
  </si>
  <si>
    <t>1600 х 800 х 300</t>
  </si>
  <si>
    <t>TS - 1610/300</t>
  </si>
  <si>
    <t>1600 х 1000 х 300</t>
  </si>
  <si>
    <t>TS — 1810/300</t>
  </si>
  <si>
    <t>1800 х 1000 х 300</t>
  </si>
  <si>
    <t>Примечание: Возможно изготовление шкафов с другими габаритными размерами.</t>
  </si>
  <si>
    <t>Распределительные цельносварные шкафы TSO, IP31, навесные, с монтажной панелью</t>
  </si>
  <si>
    <t>TSO -  4232/200</t>
  </si>
  <si>
    <t>425х325х200</t>
  </si>
  <si>
    <t>TSO -  6532/200</t>
  </si>
  <si>
    <t>650х325х200</t>
  </si>
  <si>
    <t>TSO -  6542/225</t>
  </si>
  <si>
    <t>650х425х225</t>
  </si>
  <si>
    <t>TSO  - 842/225</t>
  </si>
  <si>
    <t>800х425х225</t>
  </si>
  <si>
    <t>TSO -  865/275</t>
  </si>
  <si>
    <t>800х650х275</t>
  </si>
  <si>
    <t>Распределительные сборные  шкафы серии GGD, напольные, без цоколя, IP30*</t>
  </si>
  <si>
    <t>GGD 1600x600x400</t>
  </si>
  <si>
    <t>1600 x 600 x 400</t>
  </si>
  <si>
    <t>GGD 1600x600x600</t>
  </si>
  <si>
    <t>1600 x 600 x 600</t>
  </si>
  <si>
    <t>GGD 1600x800x400</t>
  </si>
  <si>
    <t>1600 x 800 x 400</t>
  </si>
  <si>
    <t>GGD 1600x800x600</t>
  </si>
  <si>
    <t>1600 х 800 x 600</t>
  </si>
  <si>
    <t>GGD 1800x600x400</t>
  </si>
  <si>
    <t>1800 x 600 x 400</t>
  </si>
  <si>
    <t>GGD 1800x600x600</t>
  </si>
  <si>
    <t>1800 x 600 x 600</t>
  </si>
  <si>
    <t>GGD 1800x800x400</t>
  </si>
  <si>
    <t>1800 x 800 x 400</t>
  </si>
  <si>
    <t>GGD 1800x800x600</t>
  </si>
  <si>
    <t>1800 х 800 x 600</t>
  </si>
  <si>
    <t>GGD 2000x600x400</t>
  </si>
  <si>
    <t>2000 x 600 x 400</t>
  </si>
  <si>
    <t>GGD 2000x600x600</t>
  </si>
  <si>
    <t>2000 x 600 x 600</t>
  </si>
  <si>
    <t>GGD 2000x800x400</t>
  </si>
  <si>
    <t>2000 x 800 x 400</t>
  </si>
  <si>
    <t>GGD 2000x800x600</t>
  </si>
  <si>
    <t>2000 x 800 x 600</t>
  </si>
  <si>
    <t>GGD 2200x800x600</t>
  </si>
  <si>
    <t>2200 x 800 x 600</t>
  </si>
  <si>
    <t>GGD 2200x800x800</t>
  </si>
  <si>
    <t>2200 x 800 x 800</t>
  </si>
  <si>
    <t>* Стандартный комплект поставки (см. каталог): дверь с замком, каркас шкафа, задняя стенка, крыша, элементы конструкции для установки монтажных панелей, рым-болты</t>
  </si>
  <si>
    <t>Аксессуары к шкафам серии GGD (заказываются отдельно)</t>
  </si>
  <si>
    <t>Цена за количество штук</t>
  </si>
  <si>
    <t>Боковая стенка шкафа  400 мм</t>
  </si>
  <si>
    <t>За 2 шт</t>
  </si>
  <si>
    <t>Боковая стенка шкафа  600 мм</t>
  </si>
  <si>
    <t>Боковая стенка шкафа  800 мм</t>
  </si>
  <si>
    <t>Монтажная панель 535х226 мм (для шкафов шириной 600 мм)</t>
  </si>
  <si>
    <t>За 1 шт</t>
  </si>
  <si>
    <t>Монтажная панель 735х226 мм (для шкафов шириной  800 мм)</t>
  </si>
  <si>
    <t>Дно шкафа с комплектом кронштейнов для его установки</t>
  </si>
  <si>
    <t>За комплект</t>
  </si>
  <si>
    <t>Перекладина со стороны корпуса 430 мм (для шкафов шириной  600 мм)</t>
  </si>
  <si>
    <t>Перекладина со стороны корпуса 630 мм (для шкафов шириной  800 мм)</t>
  </si>
  <si>
    <t>Кронштейн для бокового крепления DIN- рейки или монтажной панели</t>
  </si>
  <si>
    <t>Комплект метизов для крепления аксессуаров</t>
  </si>
  <si>
    <t>Распределительные сборные  шкафы серии GGD1 и GGD2, степень защиты корпуса IP31</t>
  </si>
  <si>
    <t>GGD1-1900/475</t>
  </si>
  <si>
    <t>1900 x 475 x 400</t>
  </si>
  <si>
    <t>GGD1-1900/700</t>
  </si>
  <si>
    <t>1900 x 700 x 400</t>
  </si>
  <si>
    <t>GGD2-1900/475</t>
  </si>
  <si>
    <t>1900 x 475 x 625</t>
  </si>
  <si>
    <t>GGD2-1900/700</t>
  </si>
  <si>
    <t>1900 x 700 x 625</t>
  </si>
  <si>
    <t>Аксессуары к шкафам серии GGD2 (заказываются отдельно)</t>
  </si>
  <si>
    <t>Панель торцевая РТ</t>
  </si>
  <si>
    <t>Панель боковая (к GGD2-1900/700) РВ</t>
  </si>
  <si>
    <t>Панель бокова РВ</t>
  </si>
  <si>
    <t>Лобовик L-475</t>
  </si>
  <si>
    <t>Лобовик L-700</t>
  </si>
  <si>
    <t>Лобовик с перфорацией  LP-475</t>
  </si>
  <si>
    <t>Лобовик с перфорацией  LP-700</t>
  </si>
  <si>
    <t>Крышка К-475</t>
  </si>
  <si>
    <t>Крышка К-700</t>
  </si>
  <si>
    <t>Дверь D-475</t>
  </si>
  <si>
    <t>Дверь D-700</t>
  </si>
  <si>
    <t>Дверь DO-475 (с окном)</t>
  </si>
  <si>
    <t>Дверь DO-700 (с окном)</t>
  </si>
  <si>
    <t>Щиты этажные серии MZS</t>
  </si>
  <si>
    <t>Масса, кг</t>
  </si>
  <si>
    <t>Степень защиты щитов со стороны фасада</t>
  </si>
  <si>
    <t>MZS-2</t>
  </si>
  <si>
    <t>1000 x 980 x 160</t>
  </si>
  <si>
    <t xml:space="preserve"> IP31 </t>
  </si>
  <si>
    <t>MZS-3</t>
  </si>
  <si>
    <t>MZS-4</t>
  </si>
  <si>
    <t>MZS-5</t>
  </si>
  <si>
    <t>MZS-6</t>
  </si>
  <si>
    <t>Аксессуары к щитам этажным  MZS</t>
  </si>
  <si>
    <t>Модуль боковой MB</t>
  </si>
  <si>
    <t>Кожух MZS</t>
  </si>
  <si>
    <t>договорн</t>
  </si>
  <si>
    <t>Унифицированные аксессуары к щитам этажным и шкафам всех серий</t>
  </si>
  <si>
    <t>Швеллер монтажный  375</t>
  </si>
  <si>
    <t>Швеллер монтажный  600</t>
  </si>
  <si>
    <t>Швеллер монтажный  750</t>
  </si>
  <si>
    <t>Швеллер монтажный  1050</t>
  </si>
  <si>
    <t>Швеллер монтажный  1200</t>
  </si>
  <si>
    <t>Швеллер монтажный  1500</t>
  </si>
  <si>
    <t>Швеллер монтажный  1850</t>
  </si>
  <si>
    <t>Уголок рамообразующий  275</t>
  </si>
  <si>
    <t>Уголок рамообразующий 375</t>
  </si>
  <si>
    <t>Уголок рамообразующий  600</t>
  </si>
  <si>
    <t>Уголок рамообразующий  750</t>
  </si>
  <si>
    <t>Уголок 50х50</t>
  </si>
  <si>
    <t>Уголок заземления 375</t>
  </si>
  <si>
    <t>Уголок заземления  600</t>
  </si>
  <si>
    <t>Экран однорядный глухой 375</t>
  </si>
  <si>
    <t>Экран однорядный глухой 600</t>
  </si>
  <si>
    <t>Экран двухрядный глухой 375</t>
  </si>
  <si>
    <t>Экран двухрядный глухой 600</t>
  </si>
  <si>
    <t>Экран однорядный с окном 375</t>
  </si>
  <si>
    <t>Экран однорядный с окном 600</t>
  </si>
  <si>
    <t>Экран двухрядный с окном 375</t>
  </si>
  <si>
    <t>Экран двухрядный с окном 600</t>
  </si>
  <si>
    <t>Адаптер</t>
  </si>
  <si>
    <t>Пластина</t>
  </si>
  <si>
    <t>Зажим ZP-50</t>
  </si>
  <si>
    <t>Вставка-клипса</t>
  </si>
  <si>
    <t>Изолятор P-1</t>
  </si>
  <si>
    <t>Гайка изолятора</t>
  </si>
  <si>
    <t xml:space="preserve">Стойка монтажная </t>
  </si>
  <si>
    <t>Стекло 8 PD</t>
  </si>
  <si>
    <t>Медные шины</t>
  </si>
  <si>
    <t>Шина медная 15х375-250</t>
  </si>
  <si>
    <t>Шина медная 25х375-400</t>
  </si>
  <si>
    <t>Шина медная 40х375-630</t>
  </si>
  <si>
    <t>Шина медная 15х600-250</t>
  </si>
  <si>
    <t>Шина медная 25х600-400</t>
  </si>
  <si>
    <t>Шина медная 40х600-630</t>
  </si>
  <si>
    <t>Шина медная 15х750-250</t>
  </si>
  <si>
    <t>Шина медная 25х750-400</t>
  </si>
  <si>
    <t>Шина медная 40х750-630</t>
  </si>
  <si>
    <t>Шина медная 15х1500-250</t>
  </si>
  <si>
    <t>Шина медная 25х1500-400</t>
  </si>
  <si>
    <t>Шина медная 40х1500-630</t>
  </si>
  <si>
    <t>Шина медная перфорированная 15х370-250</t>
  </si>
  <si>
    <t>Шина медная перфорированная 15х595-250</t>
  </si>
  <si>
    <t>Шина медная перфорированная 15х745-250</t>
  </si>
  <si>
    <t>Шина медная перфорированная 25х370-400</t>
  </si>
  <si>
    <t>Шина медная перфорированная 25х595-400</t>
  </si>
  <si>
    <t>Шина медная перфорированная 25х745-400</t>
  </si>
  <si>
    <t>Шина медная перфорированная 40х370-630</t>
  </si>
  <si>
    <t>Шина медная перфорированная 40х595-630</t>
  </si>
  <si>
    <t>Шина медная перфорированная 40х745-630</t>
  </si>
  <si>
    <t>Клеммы ввода</t>
  </si>
  <si>
    <t>Клемма  ввода 55-1/2</t>
  </si>
  <si>
    <t>Клемма  ввода 110-2/4</t>
  </si>
  <si>
    <t>Рубильники серии R и переключатели серии RZ</t>
  </si>
  <si>
    <t xml:space="preserve">Рубильники серии R </t>
  </si>
  <si>
    <t>Рубильник серии R-2М</t>
  </si>
  <si>
    <t>Рубильник серии R-4М</t>
  </si>
  <si>
    <t>Рубильник серии R-6М</t>
  </si>
  <si>
    <t>Переключатели серии RZ</t>
  </si>
  <si>
    <t>Переключатель серии RZ-2М</t>
  </si>
  <si>
    <t>Переключатель серии RZ-4М</t>
  </si>
  <si>
    <t>Переключатель серии RZ-6М</t>
  </si>
  <si>
    <t>Панели предохранителей серии Z</t>
  </si>
  <si>
    <t>Панель предохранителей серии Z-2М</t>
  </si>
  <si>
    <t>Панель предохранителей серии Z-4М</t>
  </si>
  <si>
    <t>Приводы к рубильникам и переключателям</t>
  </si>
  <si>
    <t>Привод боковой RBM</t>
  </si>
  <si>
    <t>Привод передний RPM</t>
  </si>
  <si>
    <t>Привод передний PPM</t>
  </si>
  <si>
    <t>Привод цепной PPC</t>
  </si>
  <si>
    <t>Аксессуары к рубильникам и переключателям</t>
  </si>
  <si>
    <t>Шина PZ</t>
  </si>
  <si>
    <t>Распределительные шкафы STX IP65 (навесные, нержавеющая сталь AISI 304)</t>
  </si>
  <si>
    <t>Размеры (В х Ш х Г, мм)</t>
  </si>
  <si>
    <t>STX2 315</t>
  </si>
  <si>
    <t>STX3 315</t>
  </si>
  <si>
    <t>STX3 415</t>
  </si>
  <si>
    <t>STX3 515</t>
  </si>
  <si>
    <t>500 х 300 х 150</t>
  </si>
  <si>
    <t>STX4 315</t>
  </si>
  <si>
    <t>300 х 400 х 150</t>
  </si>
  <si>
    <t>STX3 520</t>
  </si>
  <si>
    <t>500 х 300 х 200</t>
  </si>
  <si>
    <t>STX4 320</t>
  </si>
  <si>
    <t>300 х 400 х 200</t>
  </si>
  <si>
    <t>STX4 420</t>
  </si>
  <si>
    <t>STX4 520</t>
  </si>
  <si>
    <t>STX4 620</t>
  </si>
  <si>
    <t xml:space="preserve"> STX5 520 </t>
  </si>
  <si>
    <t>500 х 500 х 300</t>
  </si>
  <si>
    <t>STX5 720</t>
  </si>
  <si>
    <t>STX6 420</t>
  </si>
  <si>
    <t>400 х 600 х 200</t>
  </si>
  <si>
    <t>STX6 620</t>
  </si>
  <si>
    <t>600 х 600 х 200</t>
  </si>
  <si>
    <t>STX4 525</t>
  </si>
  <si>
    <t>STX4 625</t>
  </si>
  <si>
    <t>STX5 725</t>
  </si>
  <si>
    <t>STX6 825</t>
  </si>
  <si>
    <t>STX6 1025</t>
  </si>
  <si>
    <t>STX6 430</t>
  </si>
  <si>
    <t>STX6 630</t>
  </si>
  <si>
    <t>STX6 830</t>
  </si>
  <si>
    <t>STX6 1030</t>
  </si>
  <si>
    <t>STX6 1230</t>
  </si>
  <si>
    <t>1200 х 600 х 300</t>
  </si>
  <si>
    <t>STX8 830</t>
  </si>
  <si>
    <t>STX8 1030</t>
  </si>
  <si>
    <t>STX8 1230</t>
  </si>
  <si>
    <t>Корпуса модульные пластиковые встраиваемые серии ZY</t>
  </si>
  <si>
    <t>Количество модулей</t>
  </si>
  <si>
    <t>Степень защиты</t>
  </si>
  <si>
    <t>ZY-4</t>
  </si>
  <si>
    <t>Корпус модульный</t>
  </si>
  <si>
    <t>IP40</t>
  </si>
  <si>
    <t>ZY-6</t>
  </si>
  <si>
    <t>ZY-8</t>
  </si>
  <si>
    <t>ZY-12</t>
  </si>
  <si>
    <t>ZY-16</t>
  </si>
  <si>
    <t>Корпуса модульные пластиковые навесные</t>
  </si>
  <si>
    <t xml:space="preserve">TSM 6 </t>
  </si>
  <si>
    <t xml:space="preserve">TSM 12 </t>
  </si>
  <si>
    <t xml:space="preserve">TSM 24 </t>
  </si>
  <si>
    <t>Коробки распределительные с гладкими стенками</t>
  </si>
  <si>
    <t>Габариты, мм</t>
  </si>
  <si>
    <t>W01</t>
  </si>
  <si>
    <t>Коробка  распределительная пластиковая</t>
  </si>
  <si>
    <t>125х125х75</t>
  </si>
  <si>
    <t>IP65</t>
  </si>
  <si>
    <t>W02</t>
  </si>
  <si>
    <t>80х180х85</t>
  </si>
  <si>
    <t>W03</t>
  </si>
  <si>
    <t>200х200х100</t>
  </si>
  <si>
    <t>W05</t>
  </si>
  <si>
    <t>75х125х75</t>
  </si>
  <si>
    <t>W06</t>
  </si>
  <si>
    <t>75х125х100</t>
  </si>
  <si>
    <t>W07</t>
  </si>
  <si>
    <t>300х250х120</t>
  </si>
  <si>
    <t>Коробки распределительные с кабельными вводами</t>
  </si>
  <si>
    <t>W150</t>
  </si>
  <si>
    <t>150х150х70</t>
  </si>
  <si>
    <t>W200</t>
  </si>
  <si>
    <t>200х150х80</t>
  </si>
  <si>
    <t>W200/100</t>
  </si>
  <si>
    <t>200х100х70</t>
  </si>
  <si>
    <t>W100</t>
  </si>
  <si>
    <t>100х100х70</t>
  </si>
  <si>
    <t>W255</t>
  </si>
  <si>
    <t>255х200х80</t>
  </si>
  <si>
    <t>W300</t>
  </si>
  <si>
    <t>W400</t>
  </si>
  <si>
    <t>400х350х120</t>
  </si>
  <si>
    <t>Корпуса постов для установки кнопок</t>
  </si>
  <si>
    <t>Габаритные размеры, мм</t>
  </si>
  <si>
    <t>H9-2</t>
  </si>
  <si>
    <t>Корпус поста для кнопок 2 места</t>
  </si>
  <si>
    <t>110х70х65</t>
  </si>
  <si>
    <t>H9-3</t>
  </si>
  <si>
    <t>Корпус поста для кнопок 3 места</t>
  </si>
  <si>
    <t>150х70х65</t>
  </si>
  <si>
    <t>H9-4</t>
  </si>
  <si>
    <t>Корпус поста для кнопок 4 места</t>
  </si>
  <si>
    <t>190х70х65</t>
  </si>
  <si>
    <t>Сальники (кабельные вводы) пластиковые</t>
  </si>
  <si>
    <t>Диаметр  кабеля, мм</t>
  </si>
  <si>
    <t>PG7</t>
  </si>
  <si>
    <t>Сальник</t>
  </si>
  <si>
    <t>2,5 - 7</t>
  </si>
  <si>
    <t>IP55</t>
  </si>
  <si>
    <t>PG9</t>
  </si>
  <si>
    <t>4 — 9</t>
  </si>
  <si>
    <t>PG11</t>
  </si>
  <si>
    <t>5 — 11</t>
  </si>
  <si>
    <t>PG13,5</t>
  </si>
  <si>
    <t>7 — 13,5</t>
  </si>
  <si>
    <t>PG16</t>
  </si>
  <si>
    <t>8 — 16</t>
  </si>
  <si>
    <t>PG21</t>
  </si>
  <si>
    <t>12 — 21</t>
  </si>
  <si>
    <t>PG29</t>
  </si>
  <si>
    <t>15 — 29</t>
  </si>
  <si>
    <t>Силовые переключатели</t>
  </si>
  <si>
    <t>Коммутируемое напряжение, В</t>
  </si>
  <si>
    <t>Коммутир. мощность, кВт (АС3) при 380В</t>
  </si>
  <si>
    <t>Коммутируемый ток, А (АС21)</t>
  </si>
  <si>
    <t>YMW26-25, 3pol</t>
  </si>
  <si>
    <t>Силовой переключатель 3 положения1-0-2</t>
  </si>
  <si>
    <t>690VАС, 240VDC</t>
  </si>
  <si>
    <t>YMW26-25, 2pol</t>
  </si>
  <si>
    <t>2</t>
  </si>
  <si>
    <t>Силовой переключатель 2 положения1-0</t>
  </si>
  <si>
    <t>YMW26-63, 3pol</t>
  </si>
  <si>
    <t>18,5</t>
  </si>
  <si>
    <t>63</t>
  </si>
  <si>
    <t>YMW26-63, 2pol</t>
  </si>
  <si>
    <t>YMW26-125, 3pol</t>
  </si>
  <si>
    <t>YMW26-125, 2pol</t>
  </si>
  <si>
    <t>Камеры</t>
  </si>
  <si>
    <t>Матрица</t>
  </si>
  <si>
    <t>Разрешение изображения</t>
  </si>
  <si>
    <t>Питание прибора</t>
  </si>
  <si>
    <t>EAST Q 80</t>
  </si>
  <si>
    <r>
      <t>Четкая картинка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на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мониторе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из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любой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точки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мира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по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локальной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сети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или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через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Интернет</t>
    </r>
  </si>
  <si>
    <t>1/4CMOS матрица 0,3 Мрх</t>
  </si>
  <si>
    <t>VGA(640x480)/QVGA(320x240)</t>
  </si>
  <si>
    <t>5В DC</t>
  </si>
  <si>
    <t>675,2</t>
  </si>
  <si>
    <t>EAST B 43</t>
  </si>
  <si>
    <t>Степень защиты - IP66, водостойкая, хорошо подходит для наружного использования.</t>
  </si>
  <si>
    <t xml:space="preserve">640*480(VGA)/320*240(QVGA)/160*120(QQVGA)
</t>
  </si>
  <si>
    <t>EAST B 80</t>
  </si>
  <si>
    <r>
      <t>Оснащена наклонно-поворотным устройством, радиус поворота на 350° по горизонтали и 70° по вертикали; запись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и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воспроизведение видео и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звукового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сигнала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в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реальном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времени</t>
    </r>
    <r>
      <rPr>
        <sz val="9"/>
        <color indexed="8"/>
        <rFont val="Arial"/>
        <family val="2"/>
      </rPr>
      <t>, поддержка системы двусторонней связи.</t>
    </r>
  </si>
  <si>
    <t>EAST H 31</t>
  </si>
  <si>
    <t>Высокое качество картинки. Возможность локального хранения сжатого видео, поддерживаются карты SD до 32 Гб</t>
  </si>
  <si>
    <t>1/3CMOS матрица 1,3 Мрх</t>
  </si>
  <si>
    <t>12В DC</t>
  </si>
  <si>
    <t>EAST H 80</t>
  </si>
  <si>
    <r>
      <t>Оснащена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>наклонно-поворотным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>устройством,</t>
    </r>
    <r>
      <rPr>
        <sz val="9"/>
        <color indexed="8"/>
        <rFont val="Arial"/>
        <family val="2"/>
      </rPr>
      <t xml:space="preserve"> радиус поворота </t>
    </r>
    <r>
      <rPr>
        <sz val="9"/>
        <rFont val="Arial"/>
        <family val="2"/>
      </rPr>
      <t>на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>350°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>по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>горизонтали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>и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>100°</t>
    </r>
    <r>
      <rPr>
        <sz val="9"/>
        <color indexed="8"/>
        <rFont val="Arial"/>
        <family val="2"/>
      </rPr>
      <t xml:space="preserve"> </t>
    </r>
    <r>
      <rPr>
        <sz val="9"/>
        <rFont val="Arial"/>
        <family val="2"/>
      </rPr>
      <t>по</t>
    </r>
    <r>
      <rPr>
        <sz val="9"/>
        <color indexed="8"/>
        <rFont val="Arial"/>
        <family val="2"/>
      </rPr>
      <t xml:space="preserve"> вертикали.</t>
    </r>
    <r>
      <rPr>
        <sz val="9"/>
        <rFont val="Arial"/>
        <family val="2"/>
      </rPr>
      <t>Запись и воспроизведение видео и звукового сигнала в реальном времени, организация двусторонней коммуникации. Видеозапись с высоким разрешение 720р. Возможность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хранения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данных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на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карте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памяти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объемом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до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32Гб.</t>
    </r>
  </si>
  <si>
    <t>3 Мрх</t>
  </si>
  <si>
    <t>720p (1280*720)</t>
  </si>
  <si>
    <t>AVL08</t>
  </si>
  <si>
    <r>
      <t xml:space="preserve">Для GPS трекеров, фотографирует (выходной формат </t>
    </r>
    <r>
      <rPr>
        <sz val="9"/>
        <color indexed="8"/>
        <rFont val="Arial"/>
        <family val="2"/>
      </rPr>
      <t>JPEG</t>
    </r>
    <r>
      <rPr>
        <sz val="9"/>
        <rFont val="Arial"/>
        <family val="2"/>
      </rPr>
      <t xml:space="preserve">), обзор </t>
    </r>
    <r>
      <rPr>
        <sz val="9"/>
        <color indexed="8"/>
        <rFont val="Arial"/>
        <family val="2"/>
      </rPr>
      <t>120° ; широкий диапазон рабочих температур  -20℃...+80℃       </t>
    </r>
    <r>
      <rPr>
        <sz val="13.5"/>
        <color indexed="8"/>
        <rFont val="Arial"/>
        <family val="1"/>
      </rPr>
      <t xml:space="preserve">  </t>
    </r>
    <r>
      <rPr>
        <sz val="9"/>
        <color indexed="8"/>
        <rFont val=""/>
        <family val="1"/>
      </rPr>
      <t xml:space="preserve"> </t>
    </r>
  </si>
  <si>
    <t>Ручные инструменты</t>
  </si>
  <si>
    <t>TH-04WF</t>
  </si>
  <si>
    <r>
      <t>Для обжимки трубчатых наконечников  1- 6 мм</t>
    </r>
    <r>
      <rPr>
        <vertAlign val="superscript"/>
        <sz val="12"/>
        <rFont val="Arial"/>
        <family val="2"/>
      </rPr>
      <t>2</t>
    </r>
  </si>
  <si>
    <t>TH-101</t>
  </si>
  <si>
    <r>
      <t>Для обжимки силовых наконечников  1 - 10 мм</t>
    </r>
    <r>
      <rPr>
        <vertAlign val="superscript"/>
        <sz val="12"/>
        <rFont val="Arial"/>
        <family val="2"/>
      </rPr>
      <t>2</t>
    </r>
  </si>
  <si>
    <t>TH-35WF</t>
  </si>
  <si>
    <r>
      <t>Для обжимки трубчатых наконечников  10 - 35 мм</t>
    </r>
    <r>
      <rPr>
        <vertAlign val="superscript"/>
        <sz val="12"/>
        <rFont val="Arial"/>
        <family val="2"/>
      </rPr>
      <t>2</t>
    </r>
  </si>
  <si>
    <t>AP-101</t>
  </si>
  <si>
    <r>
      <t>Для обжимки кольцевых наконечников  0,5 - 10 мм</t>
    </r>
    <r>
      <rPr>
        <vertAlign val="superscript"/>
        <sz val="12"/>
        <rFont val="Arial"/>
        <family val="2"/>
      </rPr>
      <t>2</t>
    </r>
  </si>
  <si>
    <t>CT-150</t>
  </si>
  <si>
    <r>
      <t>Для обжимки силовых наконечников  16 — 150 мм</t>
    </r>
    <r>
      <rPr>
        <vertAlign val="superscript"/>
        <sz val="12"/>
        <rFont val="Arial"/>
        <family val="2"/>
      </rPr>
      <t>2</t>
    </r>
  </si>
  <si>
    <t>LK-60A</t>
  </si>
  <si>
    <r>
      <t>Для резки медных и алюминиевых кабелей сечением до 60 мм</t>
    </r>
    <r>
      <rPr>
        <vertAlign val="superscript"/>
        <sz val="12"/>
        <rFont val="Arial"/>
        <family val="2"/>
      </rPr>
      <t>2</t>
    </r>
  </si>
  <si>
    <t>Комплектные светильники КСС с солнечной батареей</t>
  </si>
  <si>
    <t>Характеристики солнечной батареи</t>
  </si>
  <si>
    <r>
      <t>Характеристики АКБ — емкость,  А</t>
    </r>
    <r>
      <rPr>
        <b/>
        <sz val="12"/>
        <rFont val="Arial"/>
        <family val="2"/>
      </rPr>
      <t>·</t>
    </r>
    <r>
      <rPr>
        <b/>
        <sz val="9"/>
        <rFont val="Arial"/>
        <family val="2"/>
      </rPr>
      <t>ч</t>
    </r>
  </si>
  <si>
    <t>Время включения светильни-ка, сек</t>
  </si>
  <si>
    <t>Время непрерывной работы, час</t>
  </si>
  <si>
    <t>TPS-676</t>
  </si>
  <si>
    <t>Комплектный светильник</t>
  </si>
  <si>
    <t>7 В</t>
  </si>
  <si>
    <t>0,157 А</t>
  </si>
  <si>
    <t>2...60</t>
  </si>
  <si>
    <t>3-4</t>
  </si>
  <si>
    <t>TPS-686</t>
  </si>
  <si>
    <t xml:space="preserve">- </t>
  </si>
  <si>
    <t>Высоковольтные трехфазные конденсаторы типа АFMR для компенсации реактивной мощности и ФКУ</t>
  </si>
  <si>
    <t>Номинальная мощность, кВАр</t>
  </si>
  <si>
    <t>Номинальное напряжение, кВ</t>
  </si>
  <si>
    <t>Количество фаз</t>
  </si>
  <si>
    <t>АFMR6,3-50-3 W</t>
  </si>
  <si>
    <t>АFMR6,3-100-3 W</t>
  </si>
  <si>
    <t>АFMR6,3-150-3 W</t>
  </si>
  <si>
    <t>АFMR6,3-200-3 W</t>
  </si>
  <si>
    <t>АFMR6,3-300-3 W</t>
  </si>
  <si>
    <t>АFMR6,3-400-3 W</t>
  </si>
  <si>
    <t>АFMR11-50-3 W</t>
  </si>
  <si>
    <t>АFMR11-100-3 W</t>
  </si>
  <si>
    <t>АFMR11-150-3 W</t>
  </si>
  <si>
    <t>АFMR11-200-3 W</t>
  </si>
  <si>
    <t>АFMR11-250-3 W</t>
  </si>
  <si>
    <t>АFMR11-300-3 W</t>
  </si>
  <si>
    <t>АFMR11-400-3 W</t>
  </si>
  <si>
    <t>АFMR27,5/√3-150-1 W</t>
  </si>
  <si>
    <t>27,5/√3</t>
  </si>
  <si>
    <t>АFMR30/√3-150-1 W</t>
  </si>
  <si>
    <t>30/√3</t>
  </si>
  <si>
    <t>Примечание: Конденсаторы АFMR  имеют встроенные разрядные резисторы.</t>
  </si>
  <si>
    <t>Высоковольтные трехфазные детюнинговые реакторы для систем компенсации</t>
  </si>
  <si>
    <t>Напряжение, кВ</t>
  </si>
  <si>
    <t>АРВ-100-6</t>
  </si>
  <si>
    <t>Высоковольтный реактор</t>
  </si>
  <si>
    <t>АРВ-100-10</t>
  </si>
  <si>
    <t>АРВ-200-6</t>
  </si>
  <si>
    <t>АРВ-200-10</t>
  </si>
  <si>
    <t>АРВ-300-6</t>
  </si>
  <si>
    <t xml:space="preserve">300 </t>
  </si>
  <si>
    <t>АРВ-300-10</t>
  </si>
  <si>
    <t>АРВ-500-6</t>
  </si>
  <si>
    <t>АРВ-500-10</t>
  </si>
  <si>
    <t>Высоковольтные вакуумные контакторы серии CKG</t>
  </si>
  <si>
    <t>Вид установки</t>
  </si>
  <si>
    <t>CKG3-160/7.2</t>
  </si>
  <si>
    <t>Высоковольтный вакуумный контактор</t>
  </si>
  <si>
    <t>стационарный</t>
  </si>
  <si>
    <t>CKG3-250/7.2</t>
  </si>
  <si>
    <t xml:space="preserve">250 </t>
  </si>
  <si>
    <t>CKG3-400/7.2</t>
  </si>
  <si>
    <t>CKG3-630/7.2</t>
  </si>
  <si>
    <t>CKG4-160/12</t>
  </si>
  <si>
    <t>CKG4-250/12</t>
  </si>
  <si>
    <t>CKG4-400/12</t>
  </si>
  <si>
    <t>CKG4-630/12</t>
  </si>
  <si>
    <t xml:space="preserve">630 </t>
  </si>
  <si>
    <t xml:space="preserve">           Продукция под торговой маркой</t>
  </si>
  <si>
    <t xml:space="preserve">         ПРАЙС-ЛИСТ</t>
  </si>
  <si>
    <t>www.eastel.com.ua</t>
  </si>
  <si>
    <t>Ежемесячная закупка на сумму, грн.</t>
  </si>
  <si>
    <t>3000-10000</t>
  </si>
  <si>
    <t>10000- 20000</t>
  </si>
  <si>
    <t>20000- 30000</t>
  </si>
  <si>
    <t>30000- 50000</t>
  </si>
  <si>
    <t>Розница</t>
  </si>
  <si>
    <t>Колонка 2</t>
  </si>
  <si>
    <t>Колонка 3</t>
  </si>
  <si>
    <t>Колонка 4</t>
  </si>
  <si>
    <t>Колонка 5</t>
  </si>
  <si>
    <t xml:space="preserve"> Автоматические выключатели (модульные)</t>
  </si>
  <si>
    <t>ТИП</t>
  </si>
  <si>
    <t>НАИМЕНОВАНИЕ</t>
  </si>
  <si>
    <t>ХАРАКТЕРИСТИКИ</t>
  </si>
  <si>
    <t>Цена с НДС, грн</t>
  </si>
  <si>
    <t>Количес-тво полю-сов</t>
  </si>
  <si>
    <t>Номинальный ток, А</t>
  </si>
  <si>
    <t>Характе-ристики отключения</t>
  </si>
  <si>
    <t>Отключа-ющая способ-ность, кА</t>
  </si>
  <si>
    <t>ВА47-63</t>
  </si>
  <si>
    <t>Автоматический выключатель</t>
  </si>
  <si>
    <t>1р</t>
  </si>
  <si>
    <t>1-5</t>
  </si>
  <si>
    <t>В</t>
  </si>
  <si>
    <t>6, 10, 16, 20, 25, 32</t>
  </si>
  <si>
    <t>10,5</t>
  </si>
  <si>
    <t>40, 50, 63</t>
  </si>
  <si>
    <t>С</t>
  </si>
  <si>
    <t>12,5</t>
  </si>
  <si>
    <t>2р</t>
  </si>
  <si>
    <t>3Р</t>
  </si>
  <si>
    <t>ВА47-125</t>
  </si>
  <si>
    <t>63, 80, 100, 125</t>
  </si>
  <si>
    <t>С и D</t>
  </si>
  <si>
    <t>Автоматические дифференциальные выключатели</t>
  </si>
  <si>
    <t>Количес-тво полюсов</t>
  </si>
  <si>
    <t>Номин. ток, А</t>
  </si>
  <si>
    <t>Ток утечки, мА</t>
  </si>
  <si>
    <t>Номинальное напряжение, В</t>
  </si>
  <si>
    <t>Время срабаты-вания, с</t>
  </si>
  <si>
    <t>ВА47-ВД</t>
  </si>
  <si>
    <t>Дифференциальный выключатель</t>
  </si>
  <si>
    <t>&lt; 0,1</t>
  </si>
  <si>
    <t>4Р</t>
  </si>
  <si>
    <t>Дифференциальные реле</t>
  </si>
  <si>
    <t>Номи-нальное напряжение, В</t>
  </si>
  <si>
    <t>Время срабаты-вания, мс</t>
  </si>
  <si>
    <t>ВА47-ДР</t>
  </si>
  <si>
    <t>Дифференциальное реле</t>
  </si>
  <si>
    <t>до 3 мс</t>
  </si>
  <si>
    <t>Промышленные  автоматические выключатели в литом корпусе</t>
  </si>
  <si>
    <t>Отключающая способ-ность, кА</t>
  </si>
  <si>
    <t>ВА50-20</t>
  </si>
  <si>
    <t>Промышленный выключатель</t>
  </si>
  <si>
    <t xml:space="preserve">3Р  </t>
  </si>
  <si>
    <t xml:space="preserve">20 </t>
  </si>
  <si>
    <t>25</t>
  </si>
  <si>
    <t>226,2</t>
  </si>
  <si>
    <t xml:space="preserve">ВА50-40 </t>
  </si>
  <si>
    <t xml:space="preserve">40 </t>
  </si>
  <si>
    <t>ВА50-50</t>
  </si>
  <si>
    <t>50</t>
  </si>
  <si>
    <t>ВА50-63</t>
  </si>
  <si>
    <t xml:space="preserve">63 </t>
  </si>
  <si>
    <t>ВА50-100</t>
  </si>
  <si>
    <t xml:space="preserve">100 </t>
  </si>
  <si>
    <t>252</t>
  </si>
  <si>
    <t>ВА50-125</t>
  </si>
  <si>
    <t>125</t>
  </si>
  <si>
    <t>264,6</t>
  </si>
  <si>
    <t>ВА50-160</t>
  </si>
  <si>
    <t>160</t>
  </si>
  <si>
    <t>35</t>
  </si>
  <si>
    <t>300,3</t>
  </si>
  <si>
    <t>ВА50-200</t>
  </si>
  <si>
    <t xml:space="preserve">200 </t>
  </si>
  <si>
    <t>493,5</t>
  </si>
  <si>
    <t>ВА50-250</t>
  </si>
  <si>
    <t>250</t>
  </si>
  <si>
    <t>ВА50-400</t>
  </si>
  <si>
    <t>400</t>
  </si>
  <si>
    <t>1339</t>
  </si>
  <si>
    <t>ВА50-630</t>
  </si>
  <si>
    <t>630</t>
  </si>
  <si>
    <t>2363</t>
  </si>
  <si>
    <t>ВА50-800</t>
  </si>
  <si>
    <t>800</t>
  </si>
  <si>
    <t>65</t>
  </si>
  <si>
    <t>2512</t>
  </si>
  <si>
    <t>ВА50-1250</t>
  </si>
  <si>
    <t>1250</t>
  </si>
  <si>
    <t>ВА51-800</t>
  </si>
  <si>
    <t>ВА51-1000</t>
  </si>
  <si>
    <t>1000</t>
  </si>
  <si>
    <t>ВА51-1250</t>
  </si>
  <si>
    <t xml:space="preserve">80 </t>
  </si>
  <si>
    <t>7695</t>
  </si>
  <si>
    <t>ВА51-1600</t>
  </si>
  <si>
    <t>1600</t>
  </si>
  <si>
    <t xml:space="preserve"> Изолированные выкидные рубильники типа HR с функцией защиты</t>
  </si>
  <si>
    <t xml:space="preserve"> Изолированные выкидные рубильники с функцией защиты типа HR 17</t>
  </si>
  <si>
    <t xml:space="preserve">Номинальный ток, А </t>
  </si>
  <si>
    <t>Размер предохранителя</t>
  </si>
  <si>
    <t>HR17-100</t>
  </si>
  <si>
    <t xml:space="preserve">Пластиковый  рубильник под цилиндрический предохранитель D </t>
  </si>
  <si>
    <t>22х58</t>
  </si>
  <si>
    <t>HR17-160</t>
  </si>
  <si>
    <t>Пластиковый рубильник под ножевой предохранитель</t>
  </si>
  <si>
    <t>00</t>
  </si>
  <si>
    <t>HR17-200</t>
  </si>
  <si>
    <t>HR17-400</t>
  </si>
  <si>
    <t>HR17-630</t>
  </si>
  <si>
    <t xml:space="preserve"> Изолированные выкидные рубильники с функцией защиты типа HR5</t>
  </si>
  <si>
    <t>HR5-100</t>
  </si>
  <si>
    <t>Металлический  рубильник под ножевой предохранитель</t>
  </si>
  <si>
    <t>0</t>
  </si>
  <si>
    <t>HR5-200</t>
  </si>
  <si>
    <t>HR5-400</t>
  </si>
  <si>
    <t>HR5-630</t>
  </si>
  <si>
    <t>HR5-800</t>
  </si>
  <si>
    <t xml:space="preserve"> Изолированные выкидные рубильники с функцией защиты типа HR6</t>
  </si>
  <si>
    <t>HR6-100</t>
  </si>
  <si>
    <t>212,4</t>
  </si>
  <si>
    <t>HR6-160</t>
  </si>
  <si>
    <t>HR6-200</t>
  </si>
  <si>
    <t>HR6-400</t>
  </si>
  <si>
    <t>HR6-630</t>
  </si>
  <si>
    <t xml:space="preserve">Ножевые и цилиндрические предохранители </t>
  </si>
  <si>
    <t xml:space="preserve">Типоразмер  </t>
  </si>
  <si>
    <t>NT 16 - 00</t>
  </si>
  <si>
    <t>Ножевой предохранитель</t>
  </si>
  <si>
    <t>32, 40, 63, 80, 100, 125, 160</t>
  </si>
  <si>
    <t>NT 16 - 0</t>
  </si>
  <si>
    <t>100, 125, 160</t>
  </si>
  <si>
    <t>NT 16 - 1</t>
  </si>
  <si>
    <t>200, 250</t>
  </si>
  <si>
    <t>NT 16 - 2</t>
  </si>
  <si>
    <t>315, 355, 400</t>
  </si>
  <si>
    <t>NT  16 - 3</t>
  </si>
  <si>
    <t>500, 630</t>
  </si>
  <si>
    <t>NT 16 - 4</t>
  </si>
  <si>
    <t>800, 1000</t>
  </si>
  <si>
    <t xml:space="preserve"> Цилиндрические предохранители серии D с характеристикой отключения gL/gG</t>
  </si>
  <si>
    <t xml:space="preserve">Размер </t>
  </si>
  <si>
    <t>D 17- 00</t>
  </si>
  <si>
    <t>Цилиндрический предохранитель</t>
  </si>
  <si>
    <t xml:space="preserve"> 40, 63, 80, 100</t>
  </si>
  <si>
    <t>22х58 мм</t>
  </si>
  <si>
    <t>Держатели к предохранителям серии NT</t>
  </si>
  <si>
    <t xml:space="preserve">Типоразмер </t>
  </si>
  <si>
    <t>RT 16-00</t>
  </si>
  <si>
    <t>Держатель для ножевого  предохранителя</t>
  </si>
  <si>
    <t>RT 16-0</t>
  </si>
  <si>
    <t>RT 16-1</t>
  </si>
  <si>
    <t>RT 16-2</t>
  </si>
  <si>
    <t>RT 16-3</t>
  </si>
  <si>
    <t>RT 16-4</t>
  </si>
  <si>
    <t>Съемник для предохранителей серии NT</t>
  </si>
  <si>
    <t>RT 16</t>
  </si>
  <si>
    <t>съемник для нож. предохранителя</t>
  </si>
  <si>
    <t xml:space="preserve"> Миниатюрные цилиндрические предохранители 5х20 мм</t>
  </si>
  <si>
    <t>MF</t>
  </si>
  <si>
    <t>Миниатюрный предохранитель</t>
  </si>
  <si>
    <t>0,16; 0,25; 0,5; 1,0; 1,6; 2,0; 2,5; 3,0; 3,15; 4,0; 5,0; 6,0; 6,3; 8,0</t>
  </si>
  <si>
    <t>10,0; 12,0; 15,0; 16,0; 20,0</t>
  </si>
  <si>
    <t xml:space="preserve"> Контакторы магнитные  </t>
  </si>
  <si>
    <t>Номинальный ток, А/(кат.AC3)</t>
  </si>
  <si>
    <t>Напряжение катушки, В</t>
  </si>
  <si>
    <t>Категория использования</t>
  </si>
  <si>
    <t>Контакторы магнитные серии МП 2</t>
  </si>
  <si>
    <t>МП2-09</t>
  </si>
  <si>
    <t xml:space="preserve">контактор магнитный </t>
  </si>
  <si>
    <t>9</t>
  </si>
  <si>
    <t>220В, 50 Гц</t>
  </si>
  <si>
    <t>АС-3 или АС-1</t>
  </si>
  <si>
    <t>МП2-12</t>
  </si>
  <si>
    <t>12</t>
  </si>
  <si>
    <t>МП2-18</t>
  </si>
  <si>
    <t>18</t>
  </si>
  <si>
    <t>МП2-25</t>
  </si>
  <si>
    <t>МП2-32</t>
  </si>
  <si>
    <t>32</t>
  </si>
  <si>
    <t>МП2-40</t>
  </si>
  <si>
    <t>40</t>
  </si>
  <si>
    <t>МП2-50</t>
  </si>
  <si>
    <t>МП2-65</t>
  </si>
  <si>
    <t>МП2-80</t>
  </si>
  <si>
    <t>80</t>
  </si>
  <si>
    <t>МП2-95</t>
  </si>
  <si>
    <t>95</t>
  </si>
  <si>
    <t>МП2-115</t>
  </si>
  <si>
    <t>115</t>
  </si>
  <si>
    <t>МП2-150</t>
  </si>
  <si>
    <t xml:space="preserve">150 </t>
  </si>
  <si>
    <t>МП2-185</t>
  </si>
  <si>
    <t>185</t>
  </si>
  <si>
    <t>МП2-225</t>
  </si>
  <si>
    <t>225</t>
  </si>
  <si>
    <t>МП2-265</t>
  </si>
  <si>
    <t>265</t>
  </si>
  <si>
    <t>МП2-330</t>
  </si>
  <si>
    <t>330</t>
  </si>
  <si>
    <t>МП2-400</t>
  </si>
  <si>
    <t xml:space="preserve">400 </t>
  </si>
  <si>
    <t>МП2-500</t>
  </si>
  <si>
    <t xml:space="preserve">500 </t>
  </si>
  <si>
    <t>МП2-630</t>
  </si>
  <si>
    <t>МП2-800</t>
  </si>
  <si>
    <t xml:space="preserve">800 </t>
  </si>
  <si>
    <t>Механические блокировки  к контакторам МП2</t>
  </si>
  <si>
    <t>Механическая блокировка для контакторов МП2-09...МП2-32</t>
  </si>
  <si>
    <t>Механическая блокировка для контакторов МП2-40...МП2-95</t>
  </si>
  <si>
    <t>Блок-контакт для магнитных контакторов МП2</t>
  </si>
  <si>
    <t>Количество дополнительных контактов</t>
  </si>
  <si>
    <t xml:space="preserve">F4-DN 22 </t>
  </si>
  <si>
    <t>Блок-контакт</t>
  </si>
  <si>
    <t>(2НО+2НЗ)</t>
  </si>
  <si>
    <t>Пневматическая приставка выдержки времени для контакторов МП2</t>
  </si>
  <si>
    <t>Количество дополнит. контактов</t>
  </si>
  <si>
    <t>Диап. выдержки врем., с</t>
  </si>
  <si>
    <t>F5-DT0</t>
  </si>
  <si>
    <t>Приставка выдержки времени</t>
  </si>
  <si>
    <t>НО+НЗ</t>
  </si>
  <si>
    <t>0.1~3</t>
  </si>
  <si>
    <t>F5-DT2</t>
  </si>
  <si>
    <t>0.1~30</t>
  </si>
  <si>
    <t>F5-DT4</t>
  </si>
  <si>
    <t>10~180</t>
  </si>
  <si>
    <t>F5-DR2</t>
  </si>
  <si>
    <t>F5-DR4</t>
  </si>
  <si>
    <t>F5-DR0</t>
  </si>
  <si>
    <t>Катушки для контакторов</t>
  </si>
  <si>
    <t>Напряжение, В</t>
  </si>
  <si>
    <t>CX1-D2</t>
  </si>
  <si>
    <t>Катушка для типов контакторов МП2-09...МП2-18</t>
  </si>
  <si>
    <t>24  В, 380 В АС</t>
  </si>
  <si>
    <t>400 В, 50 Гц</t>
  </si>
  <si>
    <t>CX1-D4</t>
  </si>
  <si>
    <t>Катушка для типов контакторов МП2-25...МП2-32</t>
  </si>
  <si>
    <t>CX1-D6</t>
  </si>
  <si>
    <t>Катушка для типов контакторов МП2-40...МП2-95</t>
  </si>
  <si>
    <t>Низковольтные вакуумные контакторы серии CKJ5</t>
  </si>
  <si>
    <t>Ном. ток силовых контактов, А</t>
  </si>
  <si>
    <t>Номинальное  коммутируемое напряжение, В</t>
  </si>
  <si>
    <t>Силовых контактов</t>
  </si>
  <si>
    <t>Вспомогательных контактов</t>
  </si>
  <si>
    <t>CKJ5-125</t>
  </si>
  <si>
    <t>Низковольтный вакуумный контактор</t>
  </si>
  <si>
    <t>220, 380 В АС, 24 В DC</t>
  </si>
  <si>
    <t>400, 660, 1140</t>
  </si>
  <si>
    <t>36, 110, 220, 380</t>
  </si>
  <si>
    <t>CKJ5-250</t>
  </si>
  <si>
    <t>CKJ5-400</t>
  </si>
  <si>
    <t>CKJ5-600</t>
  </si>
  <si>
    <t>Тепловые реле для контакторов МП2</t>
  </si>
  <si>
    <t>Номин. рабочий ток реле, А</t>
  </si>
  <si>
    <t>Токовый диапазон, А</t>
  </si>
  <si>
    <t>ТРС1308</t>
  </si>
  <si>
    <t xml:space="preserve">Тепловое реле </t>
  </si>
  <si>
    <t>2.5-4.0</t>
  </si>
  <si>
    <t>ТРС1310</t>
  </si>
  <si>
    <t>4.0-6.0</t>
  </si>
  <si>
    <t>ТРС1312</t>
  </si>
  <si>
    <t>5.5-8.0</t>
  </si>
  <si>
    <t>ТРС1314</t>
  </si>
  <si>
    <t>7.0-10.0</t>
  </si>
  <si>
    <t>ТРС1316</t>
  </si>
  <si>
    <t>9.0-13.0</t>
  </si>
  <si>
    <t>ТРС1321</t>
  </si>
  <si>
    <t>12.0-18.0</t>
  </si>
  <si>
    <t>ТРС1322</t>
  </si>
  <si>
    <t>17.0-25.0</t>
  </si>
  <si>
    <t>ТРС2353</t>
  </si>
  <si>
    <t>23.0-32.0</t>
  </si>
  <si>
    <t>ТРС2355</t>
  </si>
  <si>
    <t>28.0-36.0</t>
  </si>
  <si>
    <t>ТРС3322</t>
  </si>
  <si>
    <t>ТРС3353</t>
  </si>
  <si>
    <t>32.0-32.0</t>
  </si>
  <si>
    <t>ТРС3355</t>
  </si>
  <si>
    <t>30.0-40.0</t>
  </si>
  <si>
    <t>ТРС3357</t>
  </si>
  <si>
    <t>37.0-50.0</t>
  </si>
  <si>
    <t>ТРС3359</t>
  </si>
  <si>
    <t>48.0-65.0</t>
  </si>
  <si>
    <t>ТРС3361</t>
  </si>
  <si>
    <t>55.0-70.0</t>
  </si>
  <si>
    <t>ТРС3363</t>
  </si>
  <si>
    <t>63.0-80.0</t>
  </si>
  <si>
    <t>ТРС3365</t>
  </si>
  <si>
    <t>80.0-93.0</t>
  </si>
  <si>
    <t>Миниатюрные электромагнитные реле</t>
  </si>
  <si>
    <t>Тип и кол-во контактов</t>
  </si>
  <si>
    <t>Макс. раб. ток контактов  А</t>
  </si>
  <si>
    <t>РМ1</t>
  </si>
  <si>
    <t>Миниатюрное  электромагнитное реле</t>
  </si>
  <si>
    <t>1 перекидной</t>
  </si>
  <si>
    <t>220 В АС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</si>
</sst>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dd/mm/yy"/>
    <numFmt numFmtId="174" formatCode="#,##0;[Red]\-#,##0"/>
    <numFmt numFmtId="175" formatCode="\ #,##0.00&quot; грн. &quot;;\-#,##0.00&quot; грн. &quot;;&quot; -&quot;#&quot; грн. &quot;;@\ "/>
    <numFmt numFmtId="176" formatCode="0.0000"/>
    <numFmt numFmtId="177" formatCode="#,###.00"/>
  </numFmts>
  <fonts count="5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6"/>
      <name val="Arial Cyr"/>
      <family val="2"/>
    </font>
    <font>
      <u val="single"/>
      <sz val="10"/>
      <color indexed="12"/>
      <name val="Arial Cyr"/>
      <family val="2"/>
    </font>
    <font>
      <b/>
      <sz val="20"/>
      <color indexed="18"/>
      <name val="Times New Roman"/>
      <family val="1"/>
    </font>
    <font>
      <b/>
      <sz val="14"/>
      <color indexed="12"/>
      <name val="Arial"/>
      <family val="2"/>
    </font>
    <font>
      <b/>
      <sz val="9"/>
      <color indexed="12"/>
      <name val="Arial"/>
      <family val="2"/>
    </font>
    <font>
      <b/>
      <i/>
      <sz val="12"/>
      <name val="Arial"/>
      <family val="2"/>
    </font>
    <font>
      <b/>
      <sz val="12"/>
      <color indexed="2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sz val="9"/>
      <name val="Bookman Old Style"/>
      <family val="1"/>
    </font>
    <font>
      <sz val="10.5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9"/>
      <name val="Arial Cyr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12"/>
      <name val="Arial"/>
      <family val="2"/>
    </font>
    <font>
      <sz val="9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8.5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"/>
      <family val="1"/>
    </font>
    <font>
      <sz val="13.5"/>
      <color indexed="8"/>
      <name val="Arial"/>
      <family val="1"/>
    </font>
    <font>
      <sz val="9"/>
      <color indexed="8"/>
      <name val="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175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  <xf numFmtId="0" fontId="19" fillId="0" borderId="0">
      <alignment horizontal="left"/>
      <protection/>
    </xf>
  </cellStyleXfs>
  <cellXfs count="368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2" fontId="30" fillId="0" borderId="10" xfId="0" applyNumberFormat="1" applyFont="1" applyFill="1" applyBorder="1" applyAlignment="1">
      <alignment horizontal="center" vertical="center" wrapText="1"/>
    </xf>
    <xf numFmtId="2" fontId="30" fillId="24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vertical="center"/>
    </xf>
    <xf numFmtId="2" fontId="21" fillId="0" borderId="11" xfId="0" applyNumberFormat="1" applyFont="1" applyBorder="1" applyAlignment="1">
      <alignment horizontal="center"/>
    </xf>
    <xf numFmtId="0" fontId="30" fillId="20" borderId="11" xfId="0" applyFont="1" applyFill="1" applyBorder="1" applyAlignment="1">
      <alignment horizontal="center" vertical="center" wrapText="1"/>
    </xf>
    <xf numFmtId="49" fontId="30" fillId="20" borderId="11" xfId="0" applyNumberFormat="1" applyFont="1" applyFill="1" applyBorder="1" applyAlignment="1">
      <alignment horizontal="center" vertical="center" wrapText="1"/>
    </xf>
    <xf numFmtId="2" fontId="30" fillId="20" borderId="1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wrapText="1"/>
    </xf>
    <xf numFmtId="49" fontId="35" fillId="0" borderId="11" xfId="0" applyNumberFormat="1" applyFont="1" applyFill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2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/>
    </xf>
    <xf numFmtId="0" fontId="19" fillId="0" borderId="0" xfId="0" applyFont="1" applyFill="1" applyAlignment="1">
      <alignment/>
    </xf>
    <xf numFmtId="0" fontId="21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/>
    </xf>
    <xf numFmtId="49" fontId="20" fillId="0" borderId="11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6" fillId="0" borderId="0" xfId="0" applyFont="1" applyAlignment="1">
      <alignment/>
    </xf>
    <xf numFmtId="0" fontId="20" fillId="0" borderId="11" xfId="0" applyFont="1" applyBorder="1" applyAlignment="1">
      <alignment/>
    </xf>
    <xf numFmtId="0" fontId="19" fillId="0" borderId="0" xfId="0" applyFont="1" applyAlignment="1">
      <alignment/>
    </xf>
    <xf numFmtId="0" fontId="20" fillId="0" borderId="11" xfId="0" applyFont="1" applyBorder="1" applyAlignment="1">
      <alignment vertical="center" wrapText="1"/>
    </xf>
    <xf numFmtId="0" fontId="0" fillId="0" borderId="0" xfId="0" applyFill="1" applyAlignment="1">
      <alignment/>
    </xf>
    <xf numFmtId="0" fontId="2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2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32" fillId="0" borderId="11" xfId="0" applyFont="1" applyFill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 wrapText="1"/>
    </xf>
    <xf numFmtId="49" fontId="20" fillId="0" borderId="11" xfId="0" applyNumberFormat="1" applyFont="1" applyBorder="1" applyAlignment="1">
      <alignment horizontal="center"/>
    </xf>
    <xf numFmtId="173" fontId="21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2" fontId="21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/>
    </xf>
    <xf numFmtId="172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2" fontId="21" fillId="0" borderId="0" xfId="0" applyNumberFormat="1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vertical="top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vertical="top"/>
    </xf>
    <xf numFmtId="0" fontId="20" fillId="0" borderId="11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20" borderId="1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vertical="top"/>
    </xf>
    <xf numFmtId="0" fontId="20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0" fontId="20" fillId="0" borderId="11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0" fillId="20" borderId="11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0" fillId="0" borderId="13" xfId="0" applyFont="1" applyBorder="1" applyAlignment="1">
      <alignment/>
    </xf>
    <xf numFmtId="2" fontId="3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/>
    </xf>
    <xf numFmtId="2" fontId="4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25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20" fillId="0" borderId="11" xfId="0" applyFont="1" applyFill="1" applyBorder="1" applyAlignment="1" applyProtection="1">
      <alignment horizontal="justify" vertical="top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vertical="top"/>
    </xf>
    <xf numFmtId="0" fontId="21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 applyProtection="1">
      <alignment horizontal="left" vertical="top" wrapText="1"/>
      <protection locked="0"/>
    </xf>
    <xf numFmtId="0" fontId="20" fillId="0" borderId="1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1" xfId="0" applyFont="1" applyFill="1" applyBorder="1" applyAlignment="1" applyProtection="1">
      <alignment horizontal="justify" vertical="center"/>
      <protection locked="0"/>
    </xf>
    <xf numFmtId="2" fontId="21" fillId="0" borderId="1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1" xfId="0" applyNumberFormat="1" applyFont="1" applyBorder="1" applyAlignment="1">
      <alignment horizontal="center"/>
    </xf>
    <xf numFmtId="2" fontId="30" fillId="0" borderId="11" xfId="0" applyNumberFormat="1" applyFont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1" xfId="0" applyNumberFormat="1" applyFont="1" applyBorder="1" applyAlignment="1" applyProtection="1">
      <alignment/>
      <protection locked="0"/>
    </xf>
    <xf numFmtId="49" fontId="2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2" fontId="1" fillId="0" borderId="11" xfId="0" applyNumberFormat="1" applyFont="1" applyFill="1" applyBorder="1" applyAlignment="1" applyProtection="1">
      <alignment horizontal="center" wrapText="1"/>
      <protection locked="0"/>
    </xf>
    <xf numFmtId="49" fontId="30" fillId="20" borderId="11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11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49" fontId="20" fillId="0" borderId="11" xfId="0" applyNumberFormat="1" applyFont="1" applyBorder="1" applyAlignment="1">
      <alignment horizontal="center" vertical="top" wrapText="1"/>
    </xf>
    <xf numFmtId="49" fontId="20" fillId="0" borderId="11" xfId="0" applyNumberFormat="1" applyFont="1" applyBorder="1" applyAlignment="1" applyProtection="1">
      <alignment horizontal="center" vertical="top" wrapText="1"/>
      <protection locked="0"/>
    </xf>
    <xf numFmtId="2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left" vertical="center" wrapText="1"/>
    </xf>
    <xf numFmtId="2" fontId="20" fillId="0" borderId="0" xfId="0" applyNumberFormat="1" applyFont="1" applyFill="1" applyBorder="1" applyAlignment="1" applyProtection="1">
      <alignment horizontal="center" vertical="center" wrapText="1"/>
      <protection/>
    </xf>
    <xf numFmtId="2" fontId="30" fillId="0" borderId="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 applyProtection="1">
      <alignment horizontal="center" vertical="center" wrapText="1"/>
      <protection/>
    </xf>
    <xf numFmtId="2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49" fontId="20" fillId="0" borderId="0" xfId="0" applyNumberFormat="1" applyFont="1" applyBorder="1" applyAlignment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2" fontId="30" fillId="0" borderId="11" xfId="0" applyNumberFormat="1" applyFont="1" applyBorder="1" applyAlignment="1">
      <alignment horizont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0" fillId="0" borderId="11" xfId="0" applyNumberFormat="1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20" borderId="0" xfId="0" applyFont="1" applyFill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30" fillId="24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73" fontId="20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2" fontId="21" fillId="24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vertical="center" wrapText="1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/>
    </xf>
    <xf numFmtId="173" fontId="20" fillId="0" borderId="0" xfId="0" applyNumberFormat="1" applyFont="1" applyBorder="1" applyAlignment="1">
      <alignment horizontal="center" vertical="center"/>
    </xf>
    <xf numFmtId="2" fontId="30" fillId="24" borderId="0" xfId="0" applyNumberFormat="1" applyFont="1" applyFill="1" applyBorder="1" applyAlignment="1">
      <alignment horizontal="center" vertical="center" wrapText="1"/>
    </xf>
    <xf numFmtId="2" fontId="21" fillId="24" borderId="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left" vertical="center" wrapText="1"/>
    </xf>
    <xf numFmtId="0" fontId="20" fillId="26" borderId="0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2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2" fontId="1" fillId="0" borderId="11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vertical="center" wrapText="1"/>
    </xf>
    <xf numFmtId="0" fontId="38" fillId="0" borderId="0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35" fillId="0" borderId="11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/>
    </xf>
    <xf numFmtId="0" fontId="28" fillId="0" borderId="0" xfId="0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2" fontId="30" fillId="0" borderId="10" xfId="0" applyNumberFormat="1" applyFont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left" vertical="top" wrapText="1"/>
    </xf>
    <xf numFmtId="2" fontId="2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2" fontId="32" fillId="0" borderId="11" xfId="0" applyNumberFormat="1" applyFont="1" applyBorder="1" applyAlignment="1">
      <alignment vertical="center"/>
    </xf>
    <xf numFmtId="2" fontId="35" fillId="0" borderId="11" xfId="0" applyNumberFormat="1" applyFont="1" applyFill="1" applyBorder="1" applyAlignment="1">
      <alignment horizontal="center" vertical="center"/>
    </xf>
    <xf numFmtId="2" fontId="32" fillId="0" borderId="11" xfId="0" applyNumberFormat="1" applyFont="1" applyFill="1" applyBorder="1" applyAlignment="1">
      <alignment horizontal="center" vertical="center"/>
    </xf>
    <xf numFmtId="2" fontId="32" fillId="0" borderId="11" xfId="0" applyNumberFormat="1" applyFont="1" applyBorder="1" applyAlignment="1">
      <alignment horizontal="center"/>
    </xf>
    <xf numFmtId="2" fontId="32" fillId="0" borderId="11" xfId="0" applyNumberFormat="1" applyFont="1" applyFill="1" applyBorder="1" applyAlignment="1">
      <alignment horizontal="center"/>
    </xf>
    <xf numFmtId="2" fontId="21" fillId="0" borderId="11" xfId="0" applyNumberFormat="1" applyFont="1" applyBorder="1" applyAlignment="1">
      <alignment horizontal="center" vertical="center" wrapText="1"/>
    </xf>
    <xf numFmtId="2" fontId="32" fillId="0" borderId="11" xfId="0" applyNumberFormat="1" applyFont="1" applyBorder="1" applyAlignment="1">
      <alignment horizontal="center" wrapText="1"/>
    </xf>
    <xf numFmtId="2" fontId="30" fillId="25" borderId="11" xfId="0" applyNumberFormat="1" applyFont="1" applyFill="1" applyBorder="1" applyAlignment="1" applyProtection="1">
      <alignment horizontal="center" vertical="center" wrapText="1"/>
      <protection/>
    </xf>
    <xf numFmtId="0" fontId="30" fillId="20" borderId="11" xfId="0" applyNumberFormat="1" applyFont="1" applyFill="1" applyBorder="1" applyAlignment="1">
      <alignment horizontal="center" vertical="center" wrapText="1"/>
    </xf>
    <xf numFmtId="0" fontId="30" fillId="20" borderId="11" xfId="0" applyFont="1" applyFill="1" applyBorder="1" applyAlignment="1">
      <alignment horizontal="center" vertical="center"/>
    </xf>
    <xf numFmtId="0" fontId="30" fillId="20" borderId="11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 wrapText="1"/>
    </xf>
    <xf numFmtId="49" fontId="20" fillId="0" borderId="11" xfId="0" applyNumberFormat="1" applyFont="1" applyFill="1" applyBorder="1" applyAlignment="1">
      <alignment horizontal="center" wrapText="1"/>
    </xf>
    <xf numFmtId="49" fontId="30" fillId="20" borderId="11" xfId="0" applyNumberFormat="1" applyFont="1" applyFill="1" applyBorder="1" applyAlignment="1">
      <alignment horizontal="center"/>
    </xf>
    <xf numFmtId="49" fontId="30" fillId="20" borderId="11" xfId="0" applyNumberFormat="1" applyFont="1" applyFill="1" applyBorder="1" applyAlignment="1" applyProtection="1">
      <alignment horizontal="center"/>
      <protection locked="0"/>
    </xf>
    <xf numFmtId="49" fontId="20" fillId="0" borderId="11" xfId="0" applyNumberFormat="1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left" vertical="center" wrapText="1"/>
    </xf>
    <xf numFmtId="0" fontId="20" fillId="26" borderId="0" xfId="0" applyFont="1" applyFill="1" applyBorder="1" applyAlignment="1">
      <alignment horizontal="left"/>
    </xf>
    <xf numFmtId="2" fontId="21" fillId="26" borderId="0" xfId="0" applyNumberFormat="1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0" fillId="20" borderId="11" xfId="0" applyFont="1" applyFill="1" applyBorder="1" applyAlignment="1" applyProtection="1">
      <alignment horizontal="center" vertical="center" wrapText="1"/>
      <protection locked="0"/>
    </xf>
    <xf numFmtId="0" fontId="30" fillId="27" borderId="11" xfId="0" applyFont="1" applyFill="1" applyBorder="1" applyAlignment="1" applyProtection="1">
      <alignment horizontal="center"/>
      <protection locked="0"/>
    </xf>
    <xf numFmtId="2" fontId="30" fillId="2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27" borderId="11" xfId="0" applyFont="1" applyFill="1" applyBorder="1" applyAlignment="1" applyProtection="1">
      <alignment horizontal="center" vertical="top" wrapText="1"/>
      <protection locked="0"/>
    </xf>
    <xf numFmtId="2" fontId="21" fillId="24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 applyProtection="1">
      <alignment horizontal="center" vertical="center"/>
      <protection locked="0"/>
    </xf>
    <xf numFmtId="0" fontId="31" fillId="28" borderId="11" xfId="0" applyFont="1" applyFill="1" applyBorder="1" applyAlignment="1" applyProtection="1">
      <alignment horizontal="center"/>
      <protection locked="0"/>
    </xf>
    <xf numFmtId="49" fontId="20" fillId="0" borderId="11" xfId="0" applyNumberFormat="1" applyFont="1" applyFill="1" applyBorder="1" applyAlignment="1">
      <alignment horizontal="center"/>
    </xf>
    <xf numFmtId="49" fontId="20" fillId="24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49" fontId="30" fillId="2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30" fillId="20" borderId="11" xfId="0" applyNumberFormat="1" applyFont="1" applyFill="1" applyBorder="1" applyAlignment="1" applyProtection="1">
      <alignment horizontal="center" vertical="center" wrapText="1"/>
      <protection locked="0"/>
    </xf>
    <xf numFmtId="2" fontId="30" fillId="2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/>
    </xf>
    <xf numFmtId="0" fontId="31" fillId="29" borderId="11" xfId="0" applyFont="1" applyFill="1" applyBorder="1" applyAlignment="1">
      <alignment horizontal="center" vertical="center" wrapText="1"/>
    </xf>
    <xf numFmtId="0" fontId="30" fillId="20" borderId="11" xfId="0" applyFont="1" applyFill="1" applyBorder="1" applyAlignment="1">
      <alignment horizontal="center" vertical="center" wrapText="1"/>
    </xf>
    <xf numFmtId="49" fontId="30" fillId="20" borderId="11" xfId="0" applyNumberFormat="1" applyFont="1" applyFill="1" applyBorder="1" applyAlignment="1">
      <alignment horizontal="center" vertical="center"/>
    </xf>
    <xf numFmtId="0" fontId="1" fillId="26" borderId="0" xfId="0" applyFont="1" applyFill="1" applyBorder="1" applyAlignment="1">
      <alignment horizontal="left" vertical="top" wrapText="1"/>
    </xf>
    <xf numFmtId="0" fontId="20" fillId="26" borderId="0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0" fillId="20" borderId="11" xfId="0" applyFont="1" applyFill="1" applyBorder="1" applyAlignment="1">
      <alignment horizontal="center" vertical="center" wrapText="1"/>
    </xf>
    <xf numFmtId="0" fontId="31" fillId="28" borderId="11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31" fillId="28" borderId="11" xfId="0" applyFont="1" applyFill="1" applyBorder="1" applyAlignment="1">
      <alignment horizontal="center"/>
    </xf>
    <xf numFmtId="49" fontId="20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wrapText="1"/>
    </xf>
    <xf numFmtId="49" fontId="20" fillId="0" borderId="11" xfId="0" applyNumberFormat="1" applyFont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>
      <alignment horizontal="center" vertical="center"/>
    </xf>
    <xf numFmtId="0" fontId="30" fillId="20" borderId="11" xfId="0" applyFont="1" applyFill="1" applyBorder="1" applyAlignment="1">
      <alignment horizontal="center"/>
    </xf>
    <xf numFmtId="49" fontId="30" fillId="20" borderId="11" xfId="0" applyNumberFormat="1" applyFont="1" applyFill="1" applyBorder="1" applyAlignment="1">
      <alignment horizontal="center" wrapText="1"/>
    </xf>
    <xf numFmtId="49" fontId="20" fillId="0" borderId="11" xfId="0" applyNumberFormat="1" applyFont="1" applyBorder="1" applyAlignment="1">
      <alignment horizontal="center" vertical="top" wrapText="1"/>
    </xf>
    <xf numFmtId="49" fontId="20" fillId="0" borderId="11" xfId="0" applyNumberFormat="1" applyFont="1" applyBorder="1" applyAlignment="1" applyProtection="1">
      <alignment horizontal="center" vertical="top" wrapText="1"/>
      <protection locked="0"/>
    </xf>
    <xf numFmtId="49" fontId="20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9" fontId="20" fillId="0" borderId="12" xfId="0" applyNumberFormat="1" applyFont="1" applyBorder="1" applyAlignment="1">
      <alignment horizontal="center" vertical="top" wrapText="1"/>
    </xf>
    <xf numFmtId="49" fontId="20" fillId="0" borderId="14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/>
    </xf>
    <xf numFmtId="0" fontId="20" fillId="0" borderId="11" xfId="0" applyNumberFormat="1" applyFont="1" applyBorder="1" applyAlignment="1">
      <alignment horizontal="center" vertical="top"/>
    </xf>
    <xf numFmtId="0" fontId="20" fillId="0" borderId="11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justify" vertical="center"/>
    </xf>
    <xf numFmtId="2" fontId="21" fillId="2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/>
    </xf>
    <xf numFmtId="49" fontId="21" fillId="20" borderId="11" xfId="0" applyNumberFormat="1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/>
    </xf>
    <xf numFmtId="0" fontId="29" fillId="2" borderId="11" xfId="0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/>
    </xf>
    <xf numFmtId="0" fontId="31" fillId="28" borderId="11" xfId="0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 vertical="center" wrapText="1"/>
    </xf>
    <xf numFmtId="2" fontId="30" fillId="20" borderId="15" xfId="0" applyNumberFormat="1" applyFont="1" applyFill="1" applyBorder="1" applyAlignment="1">
      <alignment horizontal="center" vertical="center" wrapText="1"/>
    </xf>
    <xf numFmtId="2" fontId="30" fillId="20" borderId="16" xfId="0" applyNumberFormat="1" applyFont="1" applyFill="1" applyBorder="1" applyAlignment="1">
      <alignment horizontal="center" vertical="center" wrapText="1"/>
    </xf>
    <xf numFmtId="175" fontId="20" fillId="0" borderId="11" xfId="43" applyFont="1" applyFill="1" applyBorder="1" applyAlignment="1" applyProtection="1">
      <alignment horizontal="center" wrapText="1"/>
      <protection/>
    </xf>
    <xf numFmtId="0" fontId="20" fillId="0" borderId="11" xfId="0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 vertical="center"/>
    </xf>
    <xf numFmtId="0" fontId="30" fillId="2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/>
    </xf>
    <xf numFmtId="1" fontId="20" fillId="0" borderId="11" xfId="0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/>
    </xf>
    <xf numFmtId="174" fontId="20" fillId="0" borderId="11" xfId="0" applyNumberFormat="1" applyFont="1" applyBorder="1" applyAlignment="1">
      <alignment horizontal="center"/>
    </xf>
    <xf numFmtId="172" fontId="20" fillId="0" borderId="11" xfId="0" applyNumberFormat="1" applyFont="1" applyBorder="1" applyAlignment="1">
      <alignment horizont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/>
    </xf>
    <xf numFmtId="2" fontId="21" fillId="0" borderId="10" xfId="0" applyNumberFormat="1" applyFont="1" applyBorder="1" applyAlignment="1">
      <alignment horizontal="center"/>
    </xf>
    <xf numFmtId="0" fontId="22" fillId="0" borderId="0" xfId="42" applyNumberFormat="1" applyFont="1" applyFill="1" applyBorder="1" applyAlignment="1" applyProtection="1">
      <alignment horizontal="left" vertical="center"/>
      <protection/>
    </xf>
    <xf numFmtId="49" fontId="24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常规_Sheet1_1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B3B3B3"/>
      <rgbColor rgb="00EB613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7E0021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0</xdr:row>
      <xdr:rowOff>142875</xdr:rowOff>
    </xdr:from>
    <xdr:to>
      <xdr:col>2</xdr:col>
      <xdr:colOff>3876675</xdr:colOff>
      <xdr:row>0</xdr:row>
      <xdr:rowOff>161925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333500" y="142875"/>
          <a:ext cx="423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962025</xdr:colOff>
      <xdr:row>0</xdr:row>
      <xdr:rowOff>142875</xdr:rowOff>
    </xdr:from>
    <xdr:to>
      <xdr:col>7</xdr:col>
      <xdr:colOff>361950</xdr:colOff>
      <xdr:row>0</xdr:row>
      <xdr:rowOff>161925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9239250" y="142875"/>
          <a:ext cx="3619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142875</xdr:rowOff>
    </xdr:from>
    <xdr:to>
      <xdr:col>8</xdr:col>
      <xdr:colOff>247650</xdr:colOff>
      <xdr:row>0</xdr:row>
      <xdr:rowOff>161925</xdr:rowOff>
    </xdr:to>
    <xdr:sp fLocksText="0">
      <xdr:nvSpPr>
        <xdr:cNvPr id="3" name="Text Box 99"/>
        <xdr:cNvSpPr txBox="1">
          <a:spLocks noChangeArrowheads="1"/>
        </xdr:cNvSpPr>
      </xdr:nvSpPr>
      <xdr:spPr>
        <a:xfrm>
          <a:off x="10277475" y="142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142875</xdr:rowOff>
    </xdr:from>
    <xdr:to>
      <xdr:col>8</xdr:col>
      <xdr:colOff>247650</xdr:colOff>
      <xdr:row>0</xdr:row>
      <xdr:rowOff>161925</xdr:rowOff>
    </xdr:to>
    <xdr:sp fLocksText="0">
      <xdr:nvSpPr>
        <xdr:cNvPr id="4" name="Text Box 119"/>
        <xdr:cNvSpPr txBox="1">
          <a:spLocks noChangeArrowheads="1"/>
        </xdr:cNvSpPr>
      </xdr:nvSpPr>
      <xdr:spPr>
        <a:xfrm>
          <a:off x="10277475" y="142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142875</xdr:rowOff>
    </xdr:from>
    <xdr:to>
      <xdr:col>8</xdr:col>
      <xdr:colOff>247650</xdr:colOff>
      <xdr:row>0</xdr:row>
      <xdr:rowOff>161925</xdr:rowOff>
    </xdr:to>
    <xdr:sp fLocksText="0">
      <xdr:nvSpPr>
        <xdr:cNvPr id="5" name="Text Box 129"/>
        <xdr:cNvSpPr txBox="1">
          <a:spLocks noChangeArrowheads="1"/>
        </xdr:cNvSpPr>
      </xdr:nvSpPr>
      <xdr:spPr>
        <a:xfrm>
          <a:off x="10277475" y="142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171450</xdr:colOff>
      <xdr:row>0</xdr:row>
      <xdr:rowOff>142875</xdr:rowOff>
    </xdr:from>
    <xdr:to>
      <xdr:col>8</xdr:col>
      <xdr:colOff>247650</xdr:colOff>
      <xdr:row>0</xdr:row>
      <xdr:rowOff>161925</xdr:rowOff>
    </xdr:to>
    <xdr:sp fLocksText="0">
      <xdr:nvSpPr>
        <xdr:cNvPr id="6" name="Text Box 139"/>
        <xdr:cNvSpPr txBox="1">
          <a:spLocks noChangeArrowheads="1"/>
        </xdr:cNvSpPr>
      </xdr:nvSpPr>
      <xdr:spPr>
        <a:xfrm>
          <a:off x="10277475" y="1428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1333500</xdr:colOff>
      <xdr:row>0</xdr:row>
      <xdr:rowOff>142875</xdr:rowOff>
    </xdr:from>
    <xdr:to>
      <xdr:col>2</xdr:col>
      <xdr:colOff>3876675</xdr:colOff>
      <xdr:row>0</xdr:row>
      <xdr:rowOff>161925</xdr:rowOff>
    </xdr:to>
    <xdr:sp fLocksText="0">
      <xdr:nvSpPr>
        <xdr:cNvPr id="7" name="Text Box 2"/>
        <xdr:cNvSpPr txBox="1">
          <a:spLocks noChangeArrowheads="1"/>
        </xdr:cNvSpPr>
      </xdr:nvSpPr>
      <xdr:spPr>
        <a:xfrm>
          <a:off x="1333500" y="142875"/>
          <a:ext cx="42386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962025</xdr:colOff>
      <xdr:row>0</xdr:row>
      <xdr:rowOff>142875</xdr:rowOff>
    </xdr:from>
    <xdr:to>
      <xdr:col>7</xdr:col>
      <xdr:colOff>361950</xdr:colOff>
      <xdr:row>0</xdr:row>
      <xdr:rowOff>161925</xdr:rowOff>
    </xdr:to>
    <xdr:sp fLocksText="0">
      <xdr:nvSpPr>
        <xdr:cNvPr id="8" name="Text Box 3"/>
        <xdr:cNvSpPr txBox="1">
          <a:spLocks noChangeArrowheads="1"/>
        </xdr:cNvSpPr>
      </xdr:nvSpPr>
      <xdr:spPr>
        <a:xfrm>
          <a:off x="9239250" y="142875"/>
          <a:ext cx="3619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981075</xdr:colOff>
      <xdr:row>2</xdr:row>
      <xdr:rowOff>19050</xdr:rowOff>
    </xdr:from>
    <xdr:to>
      <xdr:col>2</xdr:col>
      <xdr:colOff>2657475</xdr:colOff>
      <xdr:row>5</xdr:row>
      <xdr:rowOff>104775</xdr:rowOff>
    </xdr:to>
    <xdr:pic>
      <xdr:nvPicPr>
        <xdr:cNvPr id="9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438150"/>
          <a:ext cx="33718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171450</xdr:colOff>
      <xdr:row>0</xdr:row>
      <xdr:rowOff>142875</xdr:rowOff>
    </xdr:from>
    <xdr:to>
      <xdr:col>13</xdr:col>
      <xdr:colOff>247650</xdr:colOff>
      <xdr:row>0</xdr:row>
      <xdr:rowOff>161925</xdr:rowOff>
    </xdr:to>
    <xdr:sp fLocksText="0">
      <xdr:nvSpPr>
        <xdr:cNvPr id="10" name="Text Box 99"/>
        <xdr:cNvSpPr txBox="1">
          <a:spLocks noChangeArrowheads="1"/>
        </xdr:cNvSpPr>
      </xdr:nvSpPr>
      <xdr:spPr>
        <a:xfrm>
          <a:off x="13896975" y="1428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171450</xdr:colOff>
      <xdr:row>0</xdr:row>
      <xdr:rowOff>142875</xdr:rowOff>
    </xdr:from>
    <xdr:to>
      <xdr:col>13</xdr:col>
      <xdr:colOff>247650</xdr:colOff>
      <xdr:row>0</xdr:row>
      <xdr:rowOff>161925</xdr:rowOff>
    </xdr:to>
    <xdr:sp fLocksText="0">
      <xdr:nvSpPr>
        <xdr:cNvPr id="11" name="Text Box 119"/>
        <xdr:cNvSpPr txBox="1">
          <a:spLocks noChangeArrowheads="1"/>
        </xdr:cNvSpPr>
      </xdr:nvSpPr>
      <xdr:spPr>
        <a:xfrm>
          <a:off x="13896975" y="1428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171450</xdr:colOff>
      <xdr:row>0</xdr:row>
      <xdr:rowOff>142875</xdr:rowOff>
    </xdr:from>
    <xdr:to>
      <xdr:col>13</xdr:col>
      <xdr:colOff>247650</xdr:colOff>
      <xdr:row>0</xdr:row>
      <xdr:rowOff>161925</xdr:rowOff>
    </xdr:to>
    <xdr:sp fLocksText="0">
      <xdr:nvSpPr>
        <xdr:cNvPr id="12" name="Text Box 129"/>
        <xdr:cNvSpPr txBox="1">
          <a:spLocks noChangeArrowheads="1"/>
        </xdr:cNvSpPr>
      </xdr:nvSpPr>
      <xdr:spPr>
        <a:xfrm>
          <a:off x="13896975" y="1428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171450</xdr:colOff>
      <xdr:row>0</xdr:row>
      <xdr:rowOff>142875</xdr:rowOff>
    </xdr:from>
    <xdr:to>
      <xdr:col>13</xdr:col>
      <xdr:colOff>247650</xdr:colOff>
      <xdr:row>0</xdr:row>
      <xdr:rowOff>161925</xdr:rowOff>
    </xdr:to>
    <xdr:sp fLocksText="0">
      <xdr:nvSpPr>
        <xdr:cNvPr id="13" name="Text Box 139"/>
        <xdr:cNvSpPr txBox="1">
          <a:spLocks noChangeArrowheads="1"/>
        </xdr:cNvSpPr>
      </xdr:nvSpPr>
      <xdr:spPr>
        <a:xfrm>
          <a:off x="13896975" y="14287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stel.com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17"/>
  <sheetViews>
    <sheetView tabSelected="1" view="pageBreakPreview" zoomScale="85" zoomScaleNormal="75" zoomScaleSheetLayoutView="85" workbookViewId="0" topLeftCell="B1">
      <selection activeCell="S7" sqref="S7"/>
    </sheetView>
  </sheetViews>
  <sheetFormatPr defaultColWidth="9.00390625" defaultRowHeight="12.75"/>
  <cols>
    <col min="1" max="1" width="0" style="0" hidden="1" customWidth="1"/>
    <col min="2" max="2" width="22.25390625" style="1" customWidth="1"/>
    <col min="3" max="3" width="50.875" style="2" customWidth="1"/>
    <col min="4" max="4" width="9.625" style="3" customWidth="1"/>
    <col min="5" max="5" width="10.75390625" style="4" customWidth="1"/>
    <col min="6" max="6" width="15.125" style="4" customWidth="1"/>
    <col min="7" max="7" width="12.625" style="4" customWidth="1"/>
    <col min="8" max="8" width="11.375" style="4" customWidth="1"/>
    <col min="9" max="9" width="10.625" style="254" customWidth="1"/>
    <col min="10" max="10" width="9.875" style="6" customWidth="1"/>
    <col min="11" max="11" width="9.625" style="6" customWidth="1"/>
    <col min="12" max="12" width="9.75390625" style="6" customWidth="1"/>
    <col min="13" max="13" width="9.875" style="6" customWidth="1"/>
    <col min="14" max="14" width="9.875" style="5" hidden="1" customWidth="1"/>
    <col min="15" max="16384" width="7.75390625" style="0" customWidth="1"/>
  </cols>
  <sheetData>
    <row r="1" spans="2:14" ht="20.25">
      <c r="B1" s="365" t="s">
        <v>1733</v>
      </c>
      <c r="C1" s="365"/>
      <c r="D1" s="366" t="s">
        <v>1734</v>
      </c>
      <c r="E1" s="366"/>
      <c r="F1" s="366"/>
      <c r="G1" s="366"/>
      <c r="I1" s="6"/>
      <c r="N1" s="8"/>
    </row>
    <row r="2" spans="1:14" s="14" customFormat="1" ht="12.75">
      <c r="A2"/>
      <c r="B2" s="9"/>
      <c r="C2" s="10"/>
      <c r="D2" s="366"/>
      <c r="E2" s="366"/>
      <c r="F2" s="366"/>
      <c r="G2" s="366"/>
      <c r="H2" s="11"/>
      <c r="I2" s="13"/>
      <c r="J2" s="13"/>
      <c r="K2" s="13"/>
      <c r="L2" s="13"/>
      <c r="M2" s="13"/>
      <c r="N2" s="12"/>
    </row>
    <row r="3" spans="2:14" ht="12.75">
      <c r="B3" s="15"/>
      <c r="C3" s="16"/>
      <c r="D3" s="17"/>
      <c r="E3" s="18"/>
      <c r="I3" s="20"/>
      <c r="J3" s="20"/>
      <c r="K3" s="20"/>
      <c r="L3" s="20"/>
      <c r="M3" s="20"/>
      <c r="N3" s="19"/>
    </row>
    <row r="4" spans="5:14" ht="12.75">
      <c r="E4" s="367" t="s">
        <v>1735</v>
      </c>
      <c r="F4" s="367"/>
      <c r="G4" s="21"/>
      <c r="I4" s="6"/>
      <c r="N4" s="8"/>
    </row>
    <row r="5" spans="5:14" ht="12.75">
      <c r="E5" s="367"/>
      <c r="F5" s="367"/>
      <c r="H5" s="7"/>
      <c r="I5" s="6"/>
      <c r="N5" s="8"/>
    </row>
    <row r="6" spans="2:11" ht="15.75">
      <c r="B6" s="22"/>
      <c r="J6" s="363" t="s">
        <v>443</v>
      </c>
      <c r="K6" s="363"/>
    </row>
    <row r="7" spans="2:14" ht="15.75">
      <c r="B7" s="22" t="s">
        <v>636</v>
      </c>
      <c r="H7" s="250"/>
      <c r="I7" s="251"/>
      <c r="J7" s="364" t="s">
        <v>1736</v>
      </c>
      <c r="K7" s="364"/>
      <c r="L7" s="364"/>
      <c r="M7" s="364"/>
      <c r="N7" s="250"/>
    </row>
    <row r="8" spans="2:14" ht="34.5" customHeight="1">
      <c r="B8" s="9"/>
      <c r="C8" s="6" t="s">
        <v>631</v>
      </c>
      <c r="D8" s="249">
        <v>15.5</v>
      </c>
      <c r="I8" s="255"/>
      <c r="J8" s="23" t="s">
        <v>1737</v>
      </c>
      <c r="K8" s="23" t="s">
        <v>1738</v>
      </c>
      <c r="L8" s="23" t="s">
        <v>1739</v>
      </c>
      <c r="M8" s="24" t="s">
        <v>1740</v>
      </c>
      <c r="N8"/>
    </row>
    <row r="9" spans="9:14" ht="34.5" customHeight="1">
      <c r="I9" s="252" t="s">
        <v>1741</v>
      </c>
      <c r="J9" s="23" t="s">
        <v>1742</v>
      </c>
      <c r="K9" s="23" t="s">
        <v>1743</v>
      </c>
      <c r="L9" s="23" t="s">
        <v>1744</v>
      </c>
      <c r="M9" s="24" t="s">
        <v>1745</v>
      </c>
      <c r="N9" s="25" t="s">
        <v>1741</v>
      </c>
    </row>
    <row r="10" spans="2:14" ht="13.5" customHeight="1">
      <c r="B10" s="346" t="s">
        <v>1746</v>
      </c>
      <c r="C10" s="346"/>
      <c r="D10" s="346"/>
      <c r="E10" s="346"/>
      <c r="F10" s="346"/>
      <c r="G10" s="346"/>
      <c r="H10" s="346"/>
      <c r="I10" s="256"/>
      <c r="J10" s="26"/>
      <c r="K10" s="27"/>
      <c r="L10" s="27"/>
      <c r="M10" s="27"/>
      <c r="N10" s="26"/>
    </row>
    <row r="11" spans="1:14" s="31" customFormat="1" ht="15.75" customHeight="1">
      <c r="A11"/>
      <c r="B11" s="304" t="s">
        <v>1747</v>
      </c>
      <c r="C11" s="304" t="s">
        <v>1748</v>
      </c>
      <c r="D11" s="298" t="s">
        <v>1749</v>
      </c>
      <c r="E11" s="298"/>
      <c r="F11" s="298"/>
      <c r="G11" s="298"/>
      <c r="H11" s="298"/>
      <c r="I11" s="301" t="s">
        <v>1750</v>
      </c>
      <c r="J11" s="301" t="s">
        <v>1750</v>
      </c>
      <c r="K11" s="301" t="s">
        <v>1750</v>
      </c>
      <c r="L11" s="301" t="s">
        <v>1750</v>
      </c>
      <c r="M11" s="301" t="s">
        <v>1750</v>
      </c>
      <c r="N11" s="301" t="s">
        <v>1750</v>
      </c>
    </row>
    <row r="12" spans="1:14" s="31" customFormat="1" ht="39.75" customHeight="1">
      <c r="A12"/>
      <c r="B12" s="304"/>
      <c r="C12" s="304"/>
      <c r="D12" s="29" t="s">
        <v>1751</v>
      </c>
      <c r="E12" s="298" t="s">
        <v>1752</v>
      </c>
      <c r="F12" s="298"/>
      <c r="G12" s="29" t="s">
        <v>1753</v>
      </c>
      <c r="H12" s="29" t="s">
        <v>1754</v>
      </c>
      <c r="I12" s="301"/>
      <c r="J12" s="301"/>
      <c r="K12" s="301"/>
      <c r="L12" s="301"/>
      <c r="M12" s="301">
        <f aca="true" t="shared" si="0" ref="M12:M31">I12*0.7</f>
        <v>0</v>
      </c>
      <c r="N12" s="301"/>
    </row>
    <row r="13" spans="1:15" ht="12.75" customHeight="1">
      <c r="A13" s="32"/>
      <c r="B13" s="33" t="s">
        <v>1755</v>
      </c>
      <c r="C13" s="34" t="s">
        <v>1756</v>
      </c>
      <c r="D13" s="35" t="s">
        <v>1757</v>
      </c>
      <c r="E13" s="302" t="s">
        <v>1758</v>
      </c>
      <c r="F13" s="302"/>
      <c r="G13" s="35" t="s">
        <v>1759</v>
      </c>
      <c r="H13" s="36">
        <v>6</v>
      </c>
      <c r="I13" s="257">
        <f>(N13/8.05)*$D$8*1.1</f>
        <v>24.568944099378882</v>
      </c>
      <c r="J13" s="38">
        <f aca="true" t="shared" si="1" ref="J13:J31">I13*0.95</f>
        <v>23.340496894409938</v>
      </c>
      <c r="K13" s="38">
        <f aca="true" t="shared" si="2" ref="K13:K31">I13*0.86</f>
        <v>21.12929192546584</v>
      </c>
      <c r="L13" s="38">
        <f aca="true" t="shared" si="3" ref="L13:L31">I13*0.82</f>
        <v>20.146534161490685</v>
      </c>
      <c r="M13" s="38">
        <f t="shared" si="0"/>
        <v>17.198260869565217</v>
      </c>
      <c r="N13" s="248">
        <v>11.6</v>
      </c>
      <c r="O13" s="247"/>
    </row>
    <row r="14" spans="1:14" ht="12.75" customHeight="1">
      <c r="A14" s="32"/>
      <c r="B14" s="33" t="s">
        <v>1755</v>
      </c>
      <c r="C14" s="34" t="s">
        <v>1756</v>
      </c>
      <c r="D14" s="35" t="s">
        <v>1757</v>
      </c>
      <c r="E14" s="314" t="s">
        <v>1760</v>
      </c>
      <c r="F14" s="314"/>
      <c r="G14" s="35" t="s">
        <v>1759</v>
      </c>
      <c r="H14" s="36">
        <v>6</v>
      </c>
      <c r="I14" s="257">
        <f aca="true" t="shared" si="4" ref="I14:I31">(N14/8.05)*$D$8*1.1</f>
        <v>22.23913043478261</v>
      </c>
      <c r="J14" s="38">
        <f t="shared" si="1"/>
        <v>21.12717391304348</v>
      </c>
      <c r="K14" s="38">
        <f t="shared" si="2"/>
        <v>19.125652173913043</v>
      </c>
      <c r="L14" s="38">
        <f t="shared" si="3"/>
        <v>18.236086956521742</v>
      </c>
      <c r="M14" s="38">
        <f t="shared" si="0"/>
        <v>15.567391304347828</v>
      </c>
      <c r="N14" s="37" t="s">
        <v>1761</v>
      </c>
    </row>
    <row r="15" spans="1:14" ht="12.75" customHeight="1">
      <c r="A15" s="32"/>
      <c r="B15" s="33" t="s">
        <v>1755</v>
      </c>
      <c r="C15" s="34" t="s">
        <v>1756</v>
      </c>
      <c r="D15" s="35" t="s">
        <v>1757</v>
      </c>
      <c r="E15" s="314" t="s">
        <v>1762</v>
      </c>
      <c r="F15" s="314"/>
      <c r="G15" s="35" t="s">
        <v>1759</v>
      </c>
      <c r="H15" s="36">
        <v>6</v>
      </c>
      <c r="I15" s="257">
        <f t="shared" si="4"/>
        <v>25.204347826086956</v>
      </c>
      <c r="J15" s="38">
        <f t="shared" si="1"/>
        <v>23.94413043478261</v>
      </c>
      <c r="K15" s="38">
        <f t="shared" si="2"/>
        <v>21.67573913043478</v>
      </c>
      <c r="L15" s="38">
        <f t="shared" si="3"/>
        <v>20.667565217391306</v>
      </c>
      <c r="M15" s="38">
        <f t="shared" si="0"/>
        <v>17.64304347826087</v>
      </c>
      <c r="N15" s="37" t="s">
        <v>198</v>
      </c>
    </row>
    <row r="16" spans="1:14" ht="12.75" customHeight="1">
      <c r="A16" s="32"/>
      <c r="B16" s="33" t="s">
        <v>1755</v>
      </c>
      <c r="C16" s="34" t="s">
        <v>1756</v>
      </c>
      <c r="D16" s="35" t="s">
        <v>1757</v>
      </c>
      <c r="E16" s="302" t="s">
        <v>1758</v>
      </c>
      <c r="F16" s="302"/>
      <c r="G16" s="35" t="s">
        <v>1763</v>
      </c>
      <c r="H16" s="36">
        <v>6</v>
      </c>
      <c r="I16" s="257">
        <f t="shared" si="4"/>
        <v>25.83975155279503</v>
      </c>
      <c r="J16" s="38">
        <f t="shared" si="1"/>
        <v>24.54776397515528</v>
      </c>
      <c r="K16" s="38">
        <f t="shared" si="2"/>
        <v>22.222186335403723</v>
      </c>
      <c r="L16" s="38">
        <f t="shared" si="3"/>
        <v>21.188596273291925</v>
      </c>
      <c r="M16" s="38">
        <f t="shared" si="0"/>
        <v>18.08782608695652</v>
      </c>
      <c r="N16" s="37" t="s">
        <v>199</v>
      </c>
    </row>
    <row r="17" spans="1:14" ht="12.75" customHeight="1">
      <c r="A17" s="32"/>
      <c r="B17" s="33" t="s">
        <v>1755</v>
      </c>
      <c r="C17" s="34" t="s">
        <v>1756</v>
      </c>
      <c r="D17" s="35" t="s">
        <v>1757</v>
      </c>
      <c r="E17" s="314" t="s">
        <v>1760</v>
      </c>
      <c r="F17" s="314"/>
      <c r="G17" s="35" t="s">
        <v>1763</v>
      </c>
      <c r="H17" s="36">
        <v>6</v>
      </c>
      <c r="I17" s="257">
        <f t="shared" si="4"/>
        <v>23.298136645962735</v>
      </c>
      <c r="J17" s="38">
        <f t="shared" si="1"/>
        <v>22.1332298136646</v>
      </c>
      <c r="K17" s="38">
        <f t="shared" si="2"/>
        <v>20.036397515527952</v>
      </c>
      <c r="L17" s="38">
        <f t="shared" si="3"/>
        <v>19.104472049689445</v>
      </c>
      <c r="M17" s="38">
        <f t="shared" si="0"/>
        <v>16.308695652173917</v>
      </c>
      <c r="N17" s="37" t="s">
        <v>1090</v>
      </c>
    </row>
    <row r="18" spans="1:14" ht="12.75" customHeight="1">
      <c r="A18" s="32"/>
      <c r="B18" s="33" t="s">
        <v>1755</v>
      </c>
      <c r="C18" s="34" t="s">
        <v>1756</v>
      </c>
      <c r="D18" s="35" t="s">
        <v>1757</v>
      </c>
      <c r="E18" s="314" t="s">
        <v>1762</v>
      </c>
      <c r="F18" s="314"/>
      <c r="G18" s="35" t="s">
        <v>1763</v>
      </c>
      <c r="H18" s="36">
        <v>6</v>
      </c>
      <c r="I18" s="257">
        <f t="shared" si="4"/>
        <v>26.475155279503106</v>
      </c>
      <c r="J18" s="38">
        <f t="shared" si="1"/>
        <v>25.151397515527954</v>
      </c>
      <c r="K18" s="38">
        <f t="shared" si="2"/>
        <v>22.768633540372672</v>
      </c>
      <c r="L18" s="38">
        <f t="shared" si="3"/>
        <v>21.70962732919255</v>
      </c>
      <c r="M18" s="38">
        <f t="shared" si="0"/>
        <v>18.532608695652176</v>
      </c>
      <c r="N18" s="37" t="s">
        <v>1764</v>
      </c>
    </row>
    <row r="19" spans="1:14" ht="12.75" customHeight="1">
      <c r="A19" s="32"/>
      <c r="B19" s="33" t="s">
        <v>1755</v>
      </c>
      <c r="C19" s="34" t="s">
        <v>1756</v>
      </c>
      <c r="D19" s="35" t="s">
        <v>1765</v>
      </c>
      <c r="E19" s="302" t="s">
        <v>1758</v>
      </c>
      <c r="F19" s="302"/>
      <c r="G19" s="35" t="s">
        <v>1759</v>
      </c>
      <c r="H19" s="36">
        <v>6</v>
      </c>
      <c r="I19" s="257">
        <f t="shared" si="4"/>
        <v>49.56149068322981</v>
      </c>
      <c r="J19" s="38">
        <f t="shared" si="1"/>
        <v>47.08341614906833</v>
      </c>
      <c r="K19" s="38">
        <f t="shared" si="2"/>
        <v>42.622881987577635</v>
      </c>
      <c r="L19" s="38">
        <f t="shared" si="3"/>
        <v>40.64042236024845</v>
      </c>
      <c r="M19" s="38">
        <f t="shared" si="0"/>
        <v>34.693043478260876</v>
      </c>
      <c r="N19" s="41">
        <v>23.4</v>
      </c>
    </row>
    <row r="20" spans="1:14" ht="12.75" customHeight="1">
      <c r="A20" s="32"/>
      <c r="B20" s="33" t="s">
        <v>1755</v>
      </c>
      <c r="C20" s="34" t="s">
        <v>1756</v>
      </c>
      <c r="D20" s="35" t="s">
        <v>1765</v>
      </c>
      <c r="E20" s="314" t="s">
        <v>1760</v>
      </c>
      <c r="F20" s="314"/>
      <c r="G20" s="35" t="s">
        <v>1759</v>
      </c>
      <c r="H20" s="36">
        <v>6</v>
      </c>
      <c r="I20" s="257">
        <f t="shared" si="4"/>
        <v>46.38447204968944</v>
      </c>
      <c r="J20" s="38">
        <f t="shared" si="1"/>
        <v>44.06524844720497</v>
      </c>
      <c r="K20" s="38">
        <f t="shared" si="2"/>
        <v>39.89064596273292</v>
      </c>
      <c r="L20" s="38">
        <f t="shared" si="3"/>
        <v>38.03526708074535</v>
      </c>
      <c r="M20" s="38">
        <f t="shared" si="0"/>
        <v>32.46913043478261</v>
      </c>
      <c r="N20" s="37" t="s">
        <v>200</v>
      </c>
    </row>
    <row r="21" spans="1:14" ht="12.75" customHeight="1">
      <c r="A21" s="32"/>
      <c r="B21" s="33" t="s">
        <v>1755</v>
      </c>
      <c r="C21" s="34" t="s">
        <v>1756</v>
      </c>
      <c r="D21" s="35" t="s">
        <v>1765</v>
      </c>
      <c r="E21" s="314" t="s">
        <v>1762</v>
      </c>
      <c r="F21" s="314"/>
      <c r="G21" s="35" t="s">
        <v>1759</v>
      </c>
      <c r="H21" s="36">
        <v>6</v>
      </c>
      <c r="I21" s="257">
        <f t="shared" si="4"/>
        <v>55.703726708074534</v>
      </c>
      <c r="J21" s="38">
        <f t="shared" si="1"/>
        <v>52.91854037267081</v>
      </c>
      <c r="K21" s="38">
        <f t="shared" si="2"/>
        <v>47.9052049689441</v>
      </c>
      <c r="L21" s="38">
        <f t="shared" si="3"/>
        <v>45.67705590062112</v>
      </c>
      <c r="M21" s="38">
        <f t="shared" si="0"/>
        <v>38.99260869565218</v>
      </c>
      <c r="N21" s="37" t="s">
        <v>201</v>
      </c>
    </row>
    <row r="22" spans="1:14" ht="12.75" customHeight="1">
      <c r="A22" s="32"/>
      <c r="B22" s="33" t="s">
        <v>1755</v>
      </c>
      <c r="C22" s="34" t="s">
        <v>1756</v>
      </c>
      <c r="D22" s="35" t="s">
        <v>1765</v>
      </c>
      <c r="E22" s="302" t="s">
        <v>1758</v>
      </c>
      <c r="F22" s="302"/>
      <c r="G22" s="35" t="s">
        <v>1763</v>
      </c>
      <c r="H22" s="36">
        <v>6</v>
      </c>
      <c r="I22" s="257">
        <f t="shared" si="4"/>
        <v>49.56149068322981</v>
      </c>
      <c r="J22" s="38">
        <f t="shared" si="1"/>
        <v>47.08341614906833</v>
      </c>
      <c r="K22" s="38">
        <f t="shared" si="2"/>
        <v>42.622881987577635</v>
      </c>
      <c r="L22" s="38">
        <f t="shared" si="3"/>
        <v>40.64042236024845</v>
      </c>
      <c r="M22" s="38">
        <f t="shared" si="0"/>
        <v>34.693043478260876</v>
      </c>
      <c r="N22" s="41">
        <v>23.4</v>
      </c>
    </row>
    <row r="23" spans="1:14" ht="12.75" customHeight="1">
      <c r="A23" s="32"/>
      <c r="B23" s="33" t="s">
        <v>1755</v>
      </c>
      <c r="C23" s="34" t="s">
        <v>1756</v>
      </c>
      <c r="D23" s="35" t="s">
        <v>1765</v>
      </c>
      <c r="E23" s="314" t="s">
        <v>1760</v>
      </c>
      <c r="F23" s="314"/>
      <c r="G23" s="35" t="s">
        <v>1763</v>
      </c>
      <c r="H23" s="36">
        <v>6</v>
      </c>
      <c r="I23" s="257">
        <f t="shared" si="4"/>
        <v>46.38447204968944</v>
      </c>
      <c r="J23" s="38">
        <f t="shared" si="1"/>
        <v>44.06524844720497</v>
      </c>
      <c r="K23" s="38">
        <f t="shared" si="2"/>
        <v>39.89064596273292</v>
      </c>
      <c r="L23" s="38">
        <f t="shared" si="3"/>
        <v>38.03526708074535</v>
      </c>
      <c r="M23" s="38">
        <f t="shared" si="0"/>
        <v>32.46913043478261</v>
      </c>
      <c r="N23" s="37" t="s">
        <v>200</v>
      </c>
    </row>
    <row r="24" spans="1:14" ht="12.75" customHeight="1">
      <c r="A24" s="32"/>
      <c r="B24" s="33" t="s">
        <v>1755</v>
      </c>
      <c r="C24" s="34" t="s">
        <v>1756</v>
      </c>
      <c r="D24" s="35" t="s">
        <v>1765</v>
      </c>
      <c r="E24" s="314" t="s">
        <v>1762</v>
      </c>
      <c r="F24" s="314"/>
      <c r="G24" s="35" t="s">
        <v>1763</v>
      </c>
      <c r="H24" s="36">
        <v>6</v>
      </c>
      <c r="I24" s="257">
        <f t="shared" si="4"/>
        <v>55.703726708074534</v>
      </c>
      <c r="J24" s="38">
        <f t="shared" si="1"/>
        <v>52.91854037267081</v>
      </c>
      <c r="K24" s="38">
        <f t="shared" si="2"/>
        <v>47.9052049689441</v>
      </c>
      <c r="L24" s="38">
        <f t="shared" si="3"/>
        <v>45.67705590062112</v>
      </c>
      <c r="M24" s="38">
        <f t="shared" si="0"/>
        <v>38.99260869565218</v>
      </c>
      <c r="N24" s="37" t="s">
        <v>201</v>
      </c>
    </row>
    <row r="25" spans="1:14" ht="12.75" customHeight="1">
      <c r="A25" s="32"/>
      <c r="B25" s="33" t="s">
        <v>1755</v>
      </c>
      <c r="C25" s="34" t="s">
        <v>1756</v>
      </c>
      <c r="D25" s="35" t="s">
        <v>1766</v>
      </c>
      <c r="E25" s="302" t="s">
        <v>1758</v>
      </c>
      <c r="F25" s="302"/>
      <c r="G25" s="35" t="s">
        <v>1759</v>
      </c>
      <c r="H25" s="36">
        <v>6</v>
      </c>
      <c r="I25" s="257">
        <f t="shared" si="4"/>
        <v>73.70683229813663</v>
      </c>
      <c r="J25" s="38">
        <f t="shared" si="1"/>
        <v>70.0214906832298</v>
      </c>
      <c r="K25" s="38">
        <f t="shared" si="2"/>
        <v>63.3878757763975</v>
      </c>
      <c r="L25" s="38">
        <f t="shared" si="3"/>
        <v>60.43960248447204</v>
      </c>
      <c r="M25" s="38">
        <f t="shared" si="0"/>
        <v>51.594782608695645</v>
      </c>
      <c r="N25" s="41">
        <v>34.8</v>
      </c>
    </row>
    <row r="26" spans="1:14" ht="12.75" customHeight="1">
      <c r="A26" s="32"/>
      <c r="B26" s="33" t="s">
        <v>1755</v>
      </c>
      <c r="C26" s="34" t="s">
        <v>1756</v>
      </c>
      <c r="D26" s="35" t="s">
        <v>1766</v>
      </c>
      <c r="E26" s="314" t="s">
        <v>1760</v>
      </c>
      <c r="F26" s="314"/>
      <c r="G26" s="35" t="s">
        <v>1759</v>
      </c>
      <c r="H26" s="36">
        <v>6</v>
      </c>
      <c r="I26" s="257">
        <f t="shared" si="4"/>
        <v>71.5888198757764</v>
      </c>
      <c r="J26" s="38">
        <f t="shared" si="1"/>
        <v>68.00937888198757</v>
      </c>
      <c r="K26" s="38">
        <f t="shared" si="2"/>
        <v>61.566385093167696</v>
      </c>
      <c r="L26" s="38">
        <f t="shared" si="3"/>
        <v>58.70283229813665</v>
      </c>
      <c r="M26" s="38">
        <f t="shared" si="0"/>
        <v>50.11217391304348</v>
      </c>
      <c r="N26" s="37" t="s">
        <v>632</v>
      </c>
    </row>
    <row r="27" spans="1:14" ht="12.75" customHeight="1">
      <c r="A27" s="32"/>
      <c r="B27" s="33" t="s">
        <v>1755</v>
      </c>
      <c r="C27" s="34" t="s">
        <v>1756</v>
      </c>
      <c r="D27" s="35" t="s">
        <v>1766</v>
      </c>
      <c r="E27" s="314" t="s">
        <v>1762</v>
      </c>
      <c r="F27" s="314"/>
      <c r="G27" s="35" t="s">
        <v>1759</v>
      </c>
      <c r="H27" s="36">
        <v>6</v>
      </c>
      <c r="I27" s="257">
        <f t="shared" si="4"/>
        <v>84.08509316770187</v>
      </c>
      <c r="J27" s="38">
        <f t="shared" si="1"/>
        <v>79.88083850931679</v>
      </c>
      <c r="K27" s="38">
        <f t="shared" si="2"/>
        <v>72.3131801242236</v>
      </c>
      <c r="L27" s="38">
        <f t="shared" si="3"/>
        <v>68.94977639751554</v>
      </c>
      <c r="M27" s="38">
        <f t="shared" si="0"/>
        <v>58.859565217391314</v>
      </c>
      <c r="N27" s="37" t="s">
        <v>633</v>
      </c>
    </row>
    <row r="28" spans="1:14" ht="12.75" customHeight="1">
      <c r="A28" s="32"/>
      <c r="B28" s="33" t="s">
        <v>1755</v>
      </c>
      <c r="C28" s="34" t="s">
        <v>1756</v>
      </c>
      <c r="D28" s="35" t="s">
        <v>1766</v>
      </c>
      <c r="E28" s="314" t="s">
        <v>1758</v>
      </c>
      <c r="F28" s="314"/>
      <c r="G28" s="35" t="s">
        <v>1763</v>
      </c>
      <c r="H28" s="36">
        <v>6</v>
      </c>
      <c r="I28" s="257">
        <f t="shared" si="4"/>
        <v>73.70683229813663</v>
      </c>
      <c r="J28" s="38">
        <f t="shared" si="1"/>
        <v>70.0214906832298</v>
      </c>
      <c r="K28" s="38">
        <f t="shared" si="2"/>
        <v>63.3878757763975</v>
      </c>
      <c r="L28" s="38">
        <f t="shared" si="3"/>
        <v>60.43960248447204</v>
      </c>
      <c r="M28" s="38">
        <f t="shared" si="0"/>
        <v>51.594782608695645</v>
      </c>
      <c r="N28" s="41">
        <v>34.8</v>
      </c>
    </row>
    <row r="29" spans="1:14" ht="12.75" customHeight="1">
      <c r="A29" s="32"/>
      <c r="B29" s="33" t="s">
        <v>1755</v>
      </c>
      <c r="C29" s="34" t="s">
        <v>1756</v>
      </c>
      <c r="D29" s="35" t="s">
        <v>1766</v>
      </c>
      <c r="E29" s="314" t="s">
        <v>1760</v>
      </c>
      <c r="F29" s="314"/>
      <c r="G29" s="35" t="s">
        <v>1763</v>
      </c>
      <c r="H29" s="36">
        <v>6</v>
      </c>
      <c r="I29" s="257">
        <f t="shared" si="4"/>
        <v>75.18944099378882</v>
      </c>
      <c r="J29" s="38">
        <f t="shared" si="1"/>
        <v>71.42996894409939</v>
      </c>
      <c r="K29" s="38">
        <f t="shared" si="2"/>
        <v>64.66291925465839</v>
      </c>
      <c r="L29" s="38">
        <f t="shared" si="3"/>
        <v>61.65534161490684</v>
      </c>
      <c r="M29" s="38">
        <f t="shared" si="0"/>
        <v>52.63260869565218</v>
      </c>
      <c r="N29" s="37" t="s">
        <v>634</v>
      </c>
    </row>
    <row r="30" spans="1:14" ht="12.75" customHeight="1">
      <c r="A30" s="32"/>
      <c r="B30" s="33" t="s">
        <v>1755</v>
      </c>
      <c r="C30" s="34" t="s">
        <v>1756</v>
      </c>
      <c r="D30" s="35" t="s">
        <v>1766</v>
      </c>
      <c r="E30" s="314" t="s">
        <v>1762</v>
      </c>
      <c r="F30" s="314"/>
      <c r="G30" s="35" t="s">
        <v>1763</v>
      </c>
      <c r="H30" s="36">
        <v>6</v>
      </c>
      <c r="I30" s="257">
        <f t="shared" si="4"/>
        <v>88.32111801242236</v>
      </c>
      <c r="J30" s="38">
        <f t="shared" si="1"/>
        <v>83.90506211180124</v>
      </c>
      <c r="K30" s="38">
        <f t="shared" si="2"/>
        <v>75.95616149068323</v>
      </c>
      <c r="L30" s="38">
        <f t="shared" si="3"/>
        <v>72.42331677018635</v>
      </c>
      <c r="M30" s="38">
        <f t="shared" si="0"/>
        <v>61.82478260869566</v>
      </c>
      <c r="N30" s="37" t="s">
        <v>635</v>
      </c>
    </row>
    <row r="31" spans="1:14" ht="12.75" customHeight="1">
      <c r="A31" s="32"/>
      <c r="B31" s="33" t="s">
        <v>1767</v>
      </c>
      <c r="C31" s="34" t="s">
        <v>1756</v>
      </c>
      <c r="D31" s="35" t="s">
        <v>1766</v>
      </c>
      <c r="E31" s="302" t="s">
        <v>1768</v>
      </c>
      <c r="F31" s="302"/>
      <c r="G31" s="35" t="s">
        <v>1769</v>
      </c>
      <c r="H31" s="42">
        <v>10</v>
      </c>
      <c r="I31" s="257">
        <f t="shared" si="4"/>
        <v>228.74534161490683</v>
      </c>
      <c r="J31" s="38">
        <f t="shared" si="1"/>
        <v>217.3080745341615</v>
      </c>
      <c r="K31" s="38">
        <f t="shared" si="2"/>
        <v>196.72099378881987</v>
      </c>
      <c r="L31" s="38">
        <f t="shared" si="3"/>
        <v>187.57118012422362</v>
      </c>
      <c r="M31" s="38">
        <f t="shared" si="0"/>
        <v>160.1217391304348</v>
      </c>
      <c r="N31" s="41">
        <v>108</v>
      </c>
    </row>
    <row r="32" spans="1:14" s="14" customFormat="1" ht="15.75">
      <c r="A32"/>
      <c r="B32" s="346" t="s">
        <v>1770</v>
      </c>
      <c r="C32" s="346"/>
      <c r="D32" s="346"/>
      <c r="E32" s="346"/>
      <c r="F32" s="346"/>
      <c r="G32" s="346"/>
      <c r="H32" s="346"/>
      <c r="I32" s="258"/>
      <c r="J32" s="43"/>
      <c r="K32" s="44"/>
      <c r="L32" s="44"/>
      <c r="M32" s="44"/>
      <c r="N32" s="43"/>
    </row>
    <row r="33" spans="1:14" s="45" customFormat="1" ht="12.75" customHeight="1">
      <c r="A33"/>
      <c r="B33" s="304" t="s">
        <v>1747</v>
      </c>
      <c r="C33" s="304" t="s">
        <v>1748</v>
      </c>
      <c r="D33" s="270" t="s">
        <v>1749</v>
      </c>
      <c r="E33" s="270"/>
      <c r="F33" s="270"/>
      <c r="G33" s="270"/>
      <c r="H33" s="270"/>
      <c r="I33" s="301" t="s">
        <v>1750</v>
      </c>
      <c r="J33" s="301" t="s">
        <v>1750</v>
      </c>
      <c r="K33" s="301" t="s">
        <v>1750</v>
      </c>
      <c r="L33" s="301" t="s">
        <v>1750</v>
      </c>
      <c r="M33" s="301" t="s">
        <v>1750</v>
      </c>
      <c r="N33" s="298" t="s">
        <v>1750</v>
      </c>
    </row>
    <row r="34" spans="1:14" s="31" customFormat="1" ht="37.5" customHeight="1">
      <c r="A34"/>
      <c r="B34" s="304"/>
      <c r="C34" s="304"/>
      <c r="D34" s="29" t="s">
        <v>1771</v>
      </c>
      <c r="E34" s="29" t="s">
        <v>1772</v>
      </c>
      <c r="F34" s="29" t="s">
        <v>1773</v>
      </c>
      <c r="G34" s="29" t="s">
        <v>1774</v>
      </c>
      <c r="H34" s="29" t="s">
        <v>1775</v>
      </c>
      <c r="I34" s="301"/>
      <c r="J34" s="301"/>
      <c r="K34" s="301"/>
      <c r="L34" s="301"/>
      <c r="M34" s="301"/>
      <c r="N34" s="298"/>
    </row>
    <row r="35" spans="1:14" s="39" customFormat="1" ht="12.75" customHeight="1">
      <c r="A35" s="32"/>
      <c r="B35" s="46" t="s">
        <v>1776</v>
      </c>
      <c r="C35" s="47" t="s">
        <v>1777</v>
      </c>
      <c r="D35" s="48" t="s">
        <v>1765</v>
      </c>
      <c r="E35" s="49">
        <v>10</v>
      </c>
      <c r="F35" s="362">
        <v>30</v>
      </c>
      <c r="G35" s="272">
        <v>230</v>
      </c>
      <c r="H35" s="272" t="s">
        <v>1778</v>
      </c>
      <c r="I35" s="257">
        <f aca="true" t="shared" si="5" ref="I35:I44">(N35/8.05)*$D$8*1.1</f>
        <v>201.8465838509317</v>
      </c>
      <c r="J35" s="38">
        <f aca="true" t="shared" si="6" ref="J35:J44">I35*0.9</f>
        <v>181.66192546583852</v>
      </c>
      <c r="K35" s="38">
        <f aca="true" t="shared" si="7" ref="K35:K44">I35*0.85</f>
        <v>171.56959627329192</v>
      </c>
      <c r="L35" s="38">
        <f aca="true" t="shared" si="8" ref="L35:L44">I35*0.75</f>
        <v>151.38493788819878</v>
      </c>
      <c r="M35" s="38">
        <f aca="true" t="shared" si="9" ref="M35:M44">I35*0.7</f>
        <v>141.2926086956522</v>
      </c>
      <c r="N35" s="51">
        <v>95.3</v>
      </c>
    </row>
    <row r="36" spans="1:14" s="14" customFormat="1" ht="12.75" customHeight="1">
      <c r="A36" s="32"/>
      <c r="B36" s="46" t="s">
        <v>1776</v>
      </c>
      <c r="C36" s="47" t="s">
        <v>1777</v>
      </c>
      <c r="D36" s="48" t="s">
        <v>1765</v>
      </c>
      <c r="E36" s="48">
        <v>16</v>
      </c>
      <c r="F36" s="362"/>
      <c r="G36" s="272"/>
      <c r="H36" s="272"/>
      <c r="I36" s="257">
        <f t="shared" si="5"/>
        <v>201.8465838509317</v>
      </c>
      <c r="J36" s="38">
        <f t="shared" si="6"/>
        <v>181.66192546583852</v>
      </c>
      <c r="K36" s="38">
        <f t="shared" si="7"/>
        <v>171.56959627329192</v>
      </c>
      <c r="L36" s="38">
        <f t="shared" si="8"/>
        <v>151.38493788819878</v>
      </c>
      <c r="M36" s="38">
        <f t="shared" si="9"/>
        <v>141.2926086956522</v>
      </c>
      <c r="N36" s="51">
        <v>95.3</v>
      </c>
    </row>
    <row r="37" spans="1:14" s="14" customFormat="1" ht="12.75" customHeight="1">
      <c r="A37" s="32"/>
      <c r="B37" s="46" t="s">
        <v>1776</v>
      </c>
      <c r="C37" s="47" t="s">
        <v>1777</v>
      </c>
      <c r="D37" s="48" t="s">
        <v>1765</v>
      </c>
      <c r="E37" s="48">
        <v>25</v>
      </c>
      <c r="F37" s="362"/>
      <c r="G37" s="272"/>
      <c r="H37" s="272"/>
      <c r="I37" s="257">
        <f t="shared" si="5"/>
        <v>201.8465838509317</v>
      </c>
      <c r="J37" s="38">
        <f t="shared" si="6"/>
        <v>181.66192546583852</v>
      </c>
      <c r="K37" s="38">
        <f t="shared" si="7"/>
        <v>171.56959627329192</v>
      </c>
      <c r="L37" s="38">
        <f t="shared" si="8"/>
        <v>151.38493788819878</v>
      </c>
      <c r="M37" s="38">
        <f t="shared" si="9"/>
        <v>141.2926086956522</v>
      </c>
      <c r="N37" s="51">
        <v>95.3</v>
      </c>
    </row>
    <row r="38" spans="1:14" s="14" customFormat="1" ht="12.75" customHeight="1">
      <c r="A38" s="32"/>
      <c r="B38" s="46" t="s">
        <v>1776</v>
      </c>
      <c r="C38" s="47" t="s">
        <v>1777</v>
      </c>
      <c r="D38" s="48" t="s">
        <v>1765</v>
      </c>
      <c r="E38" s="48">
        <v>40</v>
      </c>
      <c r="F38" s="362"/>
      <c r="G38" s="272"/>
      <c r="H38" s="272"/>
      <c r="I38" s="257">
        <f t="shared" si="5"/>
        <v>201.8465838509317</v>
      </c>
      <c r="J38" s="38">
        <f t="shared" si="6"/>
        <v>181.66192546583852</v>
      </c>
      <c r="K38" s="38">
        <f t="shared" si="7"/>
        <v>171.56959627329192</v>
      </c>
      <c r="L38" s="38">
        <f t="shared" si="8"/>
        <v>151.38493788819878</v>
      </c>
      <c r="M38" s="38">
        <f t="shared" si="9"/>
        <v>141.2926086956522</v>
      </c>
      <c r="N38" s="51">
        <v>95.3</v>
      </c>
    </row>
    <row r="39" spans="1:14" s="14" customFormat="1" ht="12.75" customHeight="1">
      <c r="A39" s="32"/>
      <c r="B39" s="46" t="s">
        <v>1776</v>
      </c>
      <c r="C39" s="47" t="s">
        <v>1777</v>
      </c>
      <c r="D39" s="48" t="s">
        <v>1765</v>
      </c>
      <c r="E39" s="48">
        <v>63</v>
      </c>
      <c r="F39" s="362"/>
      <c r="G39" s="272"/>
      <c r="H39" s="272"/>
      <c r="I39" s="257">
        <f t="shared" si="5"/>
        <v>201.8465838509317</v>
      </c>
      <c r="J39" s="38">
        <f t="shared" si="6"/>
        <v>181.66192546583852</v>
      </c>
      <c r="K39" s="38">
        <f t="shared" si="7"/>
        <v>171.56959627329192</v>
      </c>
      <c r="L39" s="38">
        <f t="shared" si="8"/>
        <v>151.38493788819878</v>
      </c>
      <c r="M39" s="38">
        <f t="shared" si="9"/>
        <v>141.2926086956522</v>
      </c>
      <c r="N39" s="51">
        <v>95.3</v>
      </c>
    </row>
    <row r="40" spans="1:14" s="14" customFormat="1" ht="12.75" customHeight="1">
      <c r="A40" s="32"/>
      <c r="B40" s="46" t="s">
        <v>1776</v>
      </c>
      <c r="C40" s="47" t="s">
        <v>1777</v>
      </c>
      <c r="D40" s="48" t="s">
        <v>1779</v>
      </c>
      <c r="E40" s="49">
        <v>10</v>
      </c>
      <c r="F40" s="362">
        <v>30</v>
      </c>
      <c r="G40" s="272">
        <v>400</v>
      </c>
      <c r="H40" s="272" t="s">
        <v>1778</v>
      </c>
      <c r="I40" s="257">
        <f t="shared" si="5"/>
        <v>212.64844720496896</v>
      </c>
      <c r="J40" s="38">
        <f t="shared" si="6"/>
        <v>191.38360248447208</v>
      </c>
      <c r="K40" s="38">
        <f t="shared" si="7"/>
        <v>180.75118012422362</v>
      </c>
      <c r="L40" s="38">
        <f t="shared" si="8"/>
        <v>159.4863354037267</v>
      </c>
      <c r="M40" s="38">
        <f t="shared" si="9"/>
        <v>148.8539130434783</v>
      </c>
      <c r="N40" s="51">
        <v>100.4</v>
      </c>
    </row>
    <row r="41" spans="1:14" s="14" customFormat="1" ht="12.75" customHeight="1">
      <c r="A41" s="32"/>
      <c r="B41" s="46" t="s">
        <v>1776</v>
      </c>
      <c r="C41" s="47" t="s">
        <v>1777</v>
      </c>
      <c r="D41" s="48" t="s">
        <v>1779</v>
      </c>
      <c r="E41" s="49">
        <v>16</v>
      </c>
      <c r="F41" s="362"/>
      <c r="G41" s="272"/>
      <c r="H41" s="272"/>
      <c r="I41" s="257">
        <f t="shared" si="5"/>
        <v>212.64844720496896</v>
      </c>
      <c r="J41" s="38">
        <f t="shared" si="6"/>
        <v>191.38360248447208</v>
      </c>
      <c r="K41" s="38">
        <f t="shared" si="7"/>
        <v>180.75118012422362</v>
      </c>
      <c r="L41" s="38">
        <f t="shared" si="8"/>
        <v>159.4863354037267</v>
      </c>
      <c r="M41" s="38">
        <f t="shared" si="9"/>
        <v>148.8539130434783</v>
      </c>
      <c r="N41" s="51">
        <v>100.4</v>
      </c>
    </row>
    <row r="42" spans="1:14" s="14" customFormat="1" ht="12.75" customHeight="1">
      <c r="A42" s="32"/>
      <c r="B42" s="46" t="s">
        <v>1776</v>
      </c>
      <c r="C42" s="47" t="s">
        <v>1777</v>
      </c>
      <c r="D42" s="48" t="s">
        <v>1779</v>
      </c>
      <c r="E42" s="49">
        <v>25</v>
      </c>
      <c r="F42" s="362"/>
      <c r="G42" s="272"/>
      <c r="H42" s="272"/>
      <c r="I42" s="257">
        <f t="shared" si="5"/>
        <v>212.64844720496896</v>
      </c>
      <c r="J42" s="38">
        <f t="shared" si="6"/>
        <v>191.38360248447208</v>
      </c>
      <c r="K42" s="38">
        <f t="shared" si="7"/>
        <v>180.75118012422362</v>
      </c>
      <c r="L42" s="38">
        <f t="shared" si="8"/>
        <v>159.4863354037267</v>
      </c>
      <c r="M42" s="38">
        <f t="shared" si="9"/>
        <v>148.8539130434783</v>
      </c>
      <c r="N42" s="51">
        <v>100.4</v>
      </c>
    </row>
    <row r="43" spans="1:14" s="14" customFormat="1" ht="12.75" customHeight="1">
      <c r="A43" s="32"/>
      <c r="B43" s="46" t="s">
        <v>1776</v>
      </c>
      <c r="C43" s="47" t="s">
        <v>1777</v>
      </c>
      <c r="D43" s="48" t="s">
        <v>1779</v>
      </c>
      <c r="E43" s="48">
        <v>40</v>
      </c>
      <c r="F43" s="362"/>
      <c r="G43" s="272"/>
      <c r="H43" s="272"/>
      <c r="I43" s="257">
        <f t="shared" si="5"/>
        <v>212.64844720496896</v>
      </c>
      <c r="J43" s="38">
        <f t="shared" si="6"/>
        <v>191.38360248447208</v>
      </c>
      <c r="K43" s="38">
        <f t="shared" si="7"/>
        <v>180.75118012422362</v>
      </c>
      <c r="L43" s="38">
        <f t="shared" si="8"/>
        <v>159.4863354037267</v>
      </c>
      <c r="M43" s="38">
        <f t="shared" si="9"/>
        <v>148.8539130434783</v>
      </c>
      <c r="N43" s="51">
        <v>100.4</v>
      </c>
    </row>
    <row r="44" spans="1:14" s="14" customFormat="1" ht="12.75" customHeight="1">
      <c r="A44" s="32"/>
      <c r="B44" s="46" t="s">
        <v>1776</v>
      </c>
      <c r="C44" s="47" t="s">
        <v>1777</v>
      </c>
      <c r="D44" s="48" t="s">
        <v>1779</v>
      </c>
      <c r="E44" s="48">
        <v>63</v>
      </c>
      <c r="F44" s="362"/>
      <c r="G44" s="272"/>
      <c r="H44" s="272"/>
      <c r="I44" s="257">
        <f t="shared" si="5"/>
        <v>212.64844720496896</v>
      </c>
      <c r="J44" s="38">
        <f t="shared" si="6"/>
        <v>191.38360248447208</v>
      </c>
      <c r="K44" s="38">
        <f t="shared" si="7"/>
        <v>180.75118012422362</v>
      </c>
      <c r="L44" s="38">
        <f t="shared" si="8"/>
        <v>159.4863354037267</v>
      </c>
      <c r="M44" s="38">
        <f t="shared" si="9"/>
        <v>148.8539130434783</v>
      </c>
      <c r="N44" s="51">
        <v>100.4</v>
      </c>
    </row>
    <row r="45" spans="1:14" s="14" customFormat="1" ht="12.75" customHeight="1">
      <c r="A45" s="32"/>
      <c r="B45" s="346" t="s">
        <v>1780</v>
      </c>
      <c r="C45" s="346"/>
      <c r="D45" s="346"/>
      <c r="E45" s="346"/>
      <c r="F45" s="346"/>
      <c r="G45" s="346"/>
      <c r="H45" s="346"/>
      <c r="I45" s="258"/>
      <c r="J45" s="43"/>
      <c r="K45" s="44"/>
      <c r="L45" s="44"/>
      <c r="M45" s="44"/>
      <c r="N45" s="43"/>
    </row>
    <row r="46" spans="1:14" s="14" customFormat="1" ht="12.75" customHeight="1">
      <c r="A46" s="32"/>
      <c r="B46" s="304" t="s">
        <v>1747</v>
      </c>
      <c r="C46" s="304" t="s">
        <v>1748</v>
      </c>
      <c r="D46" s="270" t="s">
        <v>1749</v>
      </c>
      <c r="E46" s="270"/>
      <c r="F46" s="270"/>
      <c r="G46" s="270"/>
      <c r="H46" s="270"/>
      <c r="I46" s="301" t="s">
        <v>1750</v>
      </c>
      <c r="J46" s="301" t="s">
        <v>1750</v>
      </c>
      <c r="K46" s="301" t="s">
        <v>1750</v>
      </c>
      <c r="L46" s="301" t="s">
        <v>1750</v>
      </c>
      <c r="M46" s="301" t="s">
        <v>1750</v>
      </c>
      <c r="N46" s="298" t="s">
        <v>1750</v>
      </c>
    </row>
    <row r="47" spans="1:14" s="14" customFormat="1" ht="39.75" customHeight="1">
      <c r="A47" s="32"/>
      <c r="B47" s="304"/>
      <c r="C47" s="304"/>
      <c r="D47" s="29" t="s">
        <v>1771</v>
      </c>
      <c r="E47" s="29" t="s">
        <v>1772</v>
      </c>
      <c r="F47" s="29" t="s">
        <v>1773</v>
      </c>
      <c r="G47" s="29" t="s">
        <v>1781</v>
      </c>
      <c r="H47" s="29" t="s">
        <v>1782</v>
      </c>
      <c r="I47" s="301"/>
      <c r="J47" s="301"/>
      <c r="K47" s="301"/>
      <c r="L47" s="301"/>
      <c r="M47" s="301"/>
      <c r="N47" s="298"/>
    </row>
    <row r="48" spans="1:14" s="14" customFormat="1" ht="12.75" customHeight="1">
      <c r="A48" s="32"/>
      <c r="B48" s="46" t="s">
        <v>1783</v>
      </c>
      <c r="C48" s="47" t="s">
        <v>1784</v>
      </c>
      <c r="D48" s="48" t="s">
        <v>1765</v>
      </c>
      <c r="E48" s="49">
        <v>10</v>
      </c>
      <c r="F48" s="362">
        <v>30</v>
      </c>
      <c r="G48" s="272">
        <v>230</v>
      </c>
      <c r="H48" s="272" t="s">
        <v>1785</v>
      </c>
      <c r="I48" s="257">
        <f aca="true" t="shared" si="10" ref="I48:I57">(N48/8.05)*$D$8*1.1</f>
        <v>160.1217391304348</v>
      </c>
      <c r="J48" s="38">
        <f aca="true" t="shared" si="11" ref="J48:J57">I48*0.9</f>
        <v>144.10956521739132</v>
      </c>
      <c r="K48" s="38">
        <f aca="true" t="shared" si="12" ref="K48:K57">I48*0.85</f>
        <v>136.1034782608696</v>
      </c>
      <c r="L48" s="38">
        <f aca="true" t="shared" si="13" ref="L48:L57">I48*0.75</f>
        <v>120.09130434782611</v>
      </c>
      <c r="M48" s="38">
        <f aca="true" t="shared" si="14" ref="M48:M57">I48*0.7</f>
        <v>112.08521739130437</v>
      </c>
      <c r="N48" s="51">
        <v>75.6</v>
      </c>
    </row>
    <row r="49" spans="1:14" s="14" customFormat="1" ht="12.75" customHeight="1">
      <c r="A49" s="32"/>
      <c r="B49" s="46" t="s">
        <v>1783</v>
      </c>
      <c r="C49" s="47" t="s">
        <v>1784</v>
      </c>
      <c r="D49" s="48" t="s">
        <v>1765</v>
      </c>
      <c r="E49" s="48">
        <v>16</v>
      </c>
      <c r="F49" s="362"/>
      <c r="G49" s="272"/>
      <c r="H49" s="272"/>
      <c r="I49" s="257">
        <f t="shared" si="10"/>
        <v>160.1217391304348</v>
      </c>
      <c r="J49" s="38">
        <f t="shared" si="11"/>
        <v>144.10956521739132</v>
      </c>
      <c r="K49" s="38">
        <f t="shared" si="12"/>
        <v>136.1034782608696</v>
      </c>
      <c r="L49" s="38">
        <f t="shared" si="13"/>
        <v>120.09130434782611</v>
      </c>
      <c r="M49" s="38">
        <f t="shared" si="14"/>
        <v>112.08521739130437</v>
      </c>
      <c r="N49" s="51">
        <v>75.6</v>
      </c>
    </row>
    <row r="50" spans="1:14" s="14" customFormat="1" ht="12.75" customHeight="1">
      <c r="A50" s="32"/>
      <c r="B50" s="46" t="s">
        <v>1783</v>
      </c>
      <c r="C50" s="47" t="s">
        <v>1784</v>
      </c>
      <c r="D50" s="48" t="s">
        <v>1765</v>
      </c>
      <c r="E50" s="48">
        <v>25</v>
      </c>
      <c r="F50" s="362"/>
      <c r="G50" s="272"/>
      <c r="H50" s="272"/>
      <c r="I50" s="257">
        <f t="shared" si="10"/>
        <v>160.1217391304348</v>
      </c>
      <c r="J50" s="38">
        <f t="shared" si="11"/>
        <v>144.10956521739132</v>
      </c>
      <c r="K50" s="38">
        <f t="shared" si="12"/>
        <v>136.1034782608696</v>
      </c>
      <c r="L50" s="38">
        <f t="shared" si="13"/>
        <v>120.09130434782611</v>
      </c>
      <c r="M50" s="38">
        <f t="shared" si="14"/>
        <v>112.08521739130437</v>
      </c>
      <c r="N50" s="51">
        <v>75.6</v>
      </c>
    </row>
    <row r="51" spans="1:14" s="14" customFormat="1" ht="12.75" customHeight="1">
      <c r="A51" s="32"/>
      <c r="B51" s="46" t="s">
        <v>1783</v>
      </c>
      <c r="C51" s="47" t="s">
        <v>1784</v>
      </c>
      <c r="D51" s="48" t="s">
        <v>1765</v>
      </c>
      <c r="E51" s="48">
        <v>40</v>
      </c>
      <c r="F51" s="362"/>
      <c r="G51" s="272"/>
      <c r="H51" s="272"/>
      <c r="I51" s="257">
        <f t="shared" si="10"/>
        <v>160.1217391304348</v>
      </c>
      <c r="J51" s="38">
        <f t="shared" si="11"/>
        <v>144.10956521739132</v>
      </c>
      <c r="K51" s="38">
        <f t="shared" si="12"/>
        <v>136.1034782608696</v>
      </c>
      <c r="L51" s="38">
        <f t="shared" si="13"/>
        <v>120.09130434782611</v>
      </c>
      <c r="M51" s="38">
        <f t="shared" si="14"/>
        <v>112.08521739130437</v>
      </c>
      <c r="N51" s="51">
        <v>75.6</v>
      </c>
    </row>
    <row r="52" spans="1:14" s="14" customFormat="1" ht="12.75" customHeight="1">
      <c r="A52" s="32"/>
      <c r="B52" s="46" t="s">
        <v>1783</v>
      </c>
      <c r="C52" s="47" t="s">
        <v>1784</v>
      </c>
      <c r="D52" s="48" t="s">
        <v>1765</v>
      </c>
      <c r="E52" s="48">
        <v>63</v>
      </c>
      <c r="F52" s="362"/>
      <c r="G52" s="272"/>
      <c r="H52" s="272"/>
      <c r="I52" s="257">
        <f t="shared" si="10"/>
        <v>160.1217391304348</v>
      </c>
      <c r="J52" s="38">
        <f t="shared" si="11"/>
        <v>144.10956521739132</v>
      </c>
      <c r="K52" s="38">
        <f t="shared" si="12"/>
        <v>136.1034782608696</v>
      </c>
      <c r="L52" s="38">
        <f t="shared" si="13"/>
        <v>120.09130434782611</v>
      </c>
      <c r="M52" s="38">
        <f t="shared" si="14"/>
        <v>112.08521739130437</v>
      </c>
      <c r="N52" s="51">
        <v>75.6</v>
      </c>
    </row>
    <row r="53" spans="1:14" s="14" customFormat="1" ht="12.75" customHeight="1">
      <c r="A53" s="32"/>
      <c r="B53" s="46" t="s">
        <v>1783</v>
      </c>
      <c r="C53" s="47" t="s">
        <v>1784</v>
      </c>
      <c r="D53" s="48" t="s">
        <v>1779</v>
      </c>
      <c r="E53" s="49">
        <v>10</v>
      </c>
      <c r="F53" s="362">
        <v>30</v>
      </c>
      <c r="G53" s="272">
        <v>400</v>
      </c>
      <c r="H53" s="272" t="s">
        <v>1785</v>
      </c>
      <c r="I53" s="257">
        <f t="shared" si="10"/>
        <v>228.5335403726708</v>
      </c>
      <c r="J53" s="38">
        <f t="shared" si="11"/>
        <v>205.68018633540373</v>
      </c>
      <c r="K53" s="38">
        <f t="shared" si="12"/>
        <v>194.2535093167702</v>
      </c>
      <c r="L53" s="38">
        <f t="shared" si="13"/>
        <v>171.4001552795031</v>
      </c>
      <c r="M53" s="38">
        <f t="shared" si="14"/>
        <v>159.9734782608696</v>
      </c>
      <c r="N53" s="51">
        <v>107.9</v>
      </c>
    </row>
    <row r="54" spans="1:14" s="14" customFormat="1" ht="12.75" customHeight="1">
      <c r="A54" s="32"/>
      <c r="B54" s="46" t="s">
        <v>1783</v>
      </c>
      <c r="C54" s="47" t="s">
        <v>1784</v>
      </c>
      <c r="D54" s="48" t="s">
        <v>1779</v>
      </c>
      <c r="E54" s="49">
        <v>16</v>
      </c>
      <c r="F54" s="362"/>
      <c r="G54" s="272"/>
      <c r="H54" s="272"/>
      <c r="I54" s="257">
        <f t="shared" si="10"/>
        <v>228.5335403726708</v>
      </c>
      <c r="J54" s="38">
        <f t="shared" si="11"/>
        <v>205.68018633540373</v>
      </c>
      <c r="K54" s="38">
        <f t="shared" si="12"/>
        <v>194.2535093167702</v>
      </c>
      <c r="L54" s="38">
        <f t="shared" si="13"/>
        <v>171.4001552795031</v>
      </c>
      <c r="M54" s="38">
        <f t="shared" si="14"/>
        <v>159.9734782608696</v>
      </c>
      <c r="N54" s="51">
        <v>107.9</v>
      </c>
    </row>
    <row r="55" spans="1:14" s="14" customFormat="1" ht="12.75" customHeight="1">
      <c r="A55" s="32"/>
      <c r="B55" s="46" t="s">
        <v>1783</v>
      </c>
      <c r="C55" s="47" t="s">
        <v>1784</v>
      </c>
      <c r="D55" s="48" t="s">
        <v>1779</v>
      </c>
      <c r="E55" s="49">
        <v>25</v>
      </c>
      <c r="F55" s="362"/>
      <c r="G55" s="272"/>
      <c r="H55" s="272"/>
      <c r="I55" s="257">
        <f t="shared" si="10"/>
        <v>228.5335403726708</v>
      </c>
      <c r="J55" s="38">
        <f t="shared" si="11"/>
        <v>205.68018633540373</v>
      </c>
      <c r="K55" s="38">
        <f t="shared" si="12"/>
        <v>194.2535093167702</v>
      </c>
      <c r="L55" s="38">
        <f t="shared" si="13"/>
        <v>171.4001552795031</v>
      </c>
      <c r="M55" s="38">
        <f t="shared" si="14"/>
        <v>159.9734782608696</v>
      </c>
      <c r="N55" s="51">
        <v>107.9</v>
      </c>
    </row>
    <row r="56" spans="1:14" s="14" customFormat="1" ht="12.75" customHeight="1">
      <c r="A56" s="32"/>
      <c r="B56" s="46" t="s">
        <v>1783</v>
      </c>
      <c r="C56" s="47" t="s">
        <v>1784</v>
      </c>
      <c r="D56" s="48" t="s">
        <v>1779</v>
      </c>
      <c r="E56" s="48">
        <v>40</v>
      </c>
      <c r="F56" s="362"/>
      <c r="G56" s="272"/>
      <c r="H56" s="272"/>
      <c r="I56" s="257">
        <f t="shared" si="10"/>
        <v>228.5335403726708</v>
      </c>
      <c r="J56" s="38">
        <f t="shared" si="11"/>
        <v>205.68018633540373</v>
      </c>
      <c r="K56" s="38">
        <f t="shared" si="12"/>
        <v>194.2535093167702</v>
      </c>
      <c r="L56" s="38">
        <f t="shared" si="13"/>
        <v>171.4001552795031</v>
      </c>
      <c r="M56" s="38">
        <f t="shared" si="14"/>
        <v>159.9734782608696</v>
      </c>
      <c r="N56" s="51">
        <v>107.9</v>
      </c>
    </row>
    <row r="57" spans="1:14" s="14" customFormat="1" ht="12.75" customHeight="1">
      <c r="A57" s="32"/>
      <c r="B57" s="46" t="s">
        <v>1783</v>
      </c>
      <c r="C57" s="47" t="s">
        <v>1784</v>
      </c>
      <c r="D57" s="48" t="s">
        <v>1779</v>
      </c>
      <c r="E57" s="48">
        <v>63</v>
      </c>
      <c r="F57" s="362"/>
      <c r="G57" s="272"/>
      <c r="H57" s="272"/>
      <c r="I57" s="257">
        <f t="shared" si="10"/>
        <v>228.5335403726708</v>
      </c>
      <c r="J57" s="38">
        <f t="shared" si="11"/>
        <v>205.68018633540373</v>
      </c>
      <c r="K57" s="38">
        <f t="shared" si="12"/>
        <v>194.2535093167702</v>
      </c>
      <c r="L57" s="38">
        <f t="shared" si="13"/>
        <v>171.4001552795031</v>
      </c>
      <c r="M57" s="38">
        <f t="shared" si="14"/>
        <v>159.9734782608696</v>
      </c>
      <c r="N57" s="51">
        <v>107.9</v>
      </c>
    </row>
    <row r="58" spans="1:14" s="14" customFormat="1" ht="16.5" customHeight="1">
      <c r="A58" s="32"/>
      <c r="B58" s="346" t="s">
        <v>1786</v>
      </c>
      <c r="C58" s="346"/>
      <c r="D58" s="346"/>
      <c r="E58" s="346"/>
      <c r="F58" s="346"/>
      <c r="G58" s="346"/>
      <c r="H58" s="346"/>
      <c r="I58" s="256"/>
      <c r="J58" s="38"/>
      <c r="K58" s="38"/>
      <c r="L58" s="38"/>
      <c r="M58" s="38"/>
      <c r="N58" s="26"/>
    </row>
    <row r="59" spans="1:14" s="14" customFormat="1" ht="12.75" customHeight="1">
      <c r="A59" s="32"/>
      <c r="B59" s="304" t="s">
        <v>1747</v>
      </c>
      <c r="C59" s="304" t="s">
        <v>1748</v>
      </c>
      <c r="D59" s="298" t="s">
        <v>1749</v>
      </c>
      <c r="E59" s="298"/>
      <c r="F59" s="298"/>
      <c r="G59" s="298"/>
      <c r="H59" s="298"/>
      <c r="I59" s="301" t="s">
        <v>1750</v>
      </c>
      <c r="J59" s="301" t="s">
        <v>1750</v>
      </c>
      <c r="K59" s="301" t="s">
        <v>1750</v>
      </c>
      <c r="L59" s="301" t="s">
        <v>1750</v>
      </c>
      <c r="M59" s="301" t="s">
        <v>1750</v>
      </c>
      <c r="N59" s="301" t="s">
        <v>1750</v>
      </c>
    </row>
    <row r="60" spans="1:14" s="14" customFormat="1" ht="36.75" customHeight="1">
      <c r="A60" s="32"/>
      <c r="B60" s="304"/>
      <c r="C60" s="304"/>
      <c r="D60" s="29" t="s">
        <v>1751</v>
      </c>
      <c r="E60" s="298" t="s">
        <v>1752</v>
      </c>
      <c r="F60" s="298"/>
      <c r="G60" s="298" t="s">
        <v>1787</v>
      </c>
      <c r="H60" s="298"/>
      <c r="I60" s="301"/>
      <c r="J60" s="301"/>
      <c r="K60" s="301"/>
      <c r="L60" s="301"/>
      <c r="M60" s="301"/>
      <c r="N60" s="301"/>
    </row>
    <row r="61" spans="1:14" s="14" customFormat="1" ht="12.75" customHeight="1">
      <c r="A61" s="52"/>
      <c r="B61" s="53" t="s">
        <v>1788</v>
      </c>
      <c r="C61" s="47" t="s">
        <v>1789</v>
      </c>
      <c r="D61" s="48" t="s">
        <v>1790</v>
      </c>
      <c r="E61" s="318" t="s">
        <v>1791</v>
      </c>
      <c r="F61" s="318"/>
      <c r="G61" s="272" t="s">
        <v>1792</v>
      </c>
      <c r="H61" s="272"/>
      <c r="I61" s="257">
        <f aca="true" t="shared" si="15" ref="I61:I77">(N61/8.05)*$D$8*1.1</f>
        <v>479.09440993788814</v>
      </c>
      <c r="J61" s="56">
        <f aca="true" t="shared" si="16" ref="J61:J77">I61*0.9</f>
        <v>431.18496894409935</v>
      </c>
      <c r="K61" s="56">
        <f aca="true" t="shared" si="17" ref="K61:K77">I61*0.85</f>
        <v>407.23024844720493</v>
      </c>
      <c r="L61" s="56">
        <f aca="true" t="shared" si="18" ref="L61:L77">I61*0.75</f>
        <v>359.32080745341614</v>
      </c>
      <c r="M61" s="56">
        <f aca="true" t="shared" si="19" ref="M61:M77">I61*0.7</f>
        <v>335.3660869565217</v>
      </c>
      <c r="N61" s="55" t="s">
        <v>1793</v>
      </c>
    </row>
    <row r="62" spans="1:14" s="14" customFormat="1" ht="12.75" customHeight="1">
      <c r="A62" s="52"/>
      <c r="B62" s="53" t="s">
        <v>1794</v>
      </c>
      <c r="C62" s="47" t="s">
        <v>1789</v>
      </c>
      <c r="D62" s="48" t="s">
        <v>1790</v>
      </c>
      <c r="E62" s="318" t="s">
        <v>1795</v>
      </c>
      <c r="F62" s="318"/>
      <c r="G62" s="272" t="s">
        <v>1792</v>
      </c>
      <c r="H62" s="272"/>
      <c r="I62" s="257">
        <f t="shared" si="15"/>
        <v>479.09440993788814</v>
      </c>
      <c r="J62" s="56">
        <f t="shared" si="16"/>
        <v>431.18496894409935</v>
      </c>
      <c r="K62" s="56">
        <f t="shared" si="17"/>
        <v>407.23024844720493</v>
      </c>
      <c r="L62" s="56">
        <f t="shared" si="18"/>
        <v>359.32080745341614</v>
      </c>
      <c r="M62" s="56">
        <f t="shared" si="19"/>
        <v>335.3660869565217</v>
      </c>
      <c r="N62" s="55" t="s">
        <v>1793</v>
      </c>
    </row>
    <row r="63" spans="1:14" s="14" customFormat="1" ht="12.75" customHeight="1">
      <c r="A63" s="52"/>
      <c r="B63" s="53" t="s">
        <v>1796</v>
      </c>
      <c r="C63" s="47" t="s">
        <v>1789</v>
      </c>
      <c r="D63" s="48" t="s">
        <v>1790</v>
      </c>
      <c r="E63" s="318" t="s">
        <v>1797</v>
      </c>
      <c r="F63" s="318"/>
      <c r="G63" s="272" t="s">
        <v>1792</v>
      </c>
      <c r="H63" s="272"/>
      <c r="I63" s="257">
        <f t="shared" si="15"/>
        <v>479.09440993788814</v>
      </c>
      <c r="J63" s="56">
        <f t="shared" si="16"/>
        <v>431.18496894409935</v>
      </c>
      <c r="K63" s="56">
        <f t="shared" si="17"/>
        <v>407.23024844720493</v>
      </c>
      <c r="L63" s="56">
        <f t="shared" si="18"/>
        <v>359.32080745341614</v>
      </c>
      <c r="M63" s="56">
        <f t="shared" si="19"/>
        <v>335.3660869565217</v>
      </c>
      <c r="N63" s="55" t="s">
        <v>1793</v>
      </c>
    </row>
    <row r="64" spans="1:14" s="14" customFormat="1" ht="12.75" customHeight="1">
      <c r="A64" s="52"/>
      <c r="B64" s="57" t="s">
        <v>1798</v>
      </c>
      <c r="C64" s="47" t="s">
        <v>1789</v>
      </c>
      <c r="D64" s="48" t="s">
        <v>1790</v>
      </c>
      <c r="E64" s="288" t="s">
        <v>1799</v>
      </c>
      <c r="F64" s="288"/>
      <c r="G64" s="272" t="s">
        <v>1792</v>
      </c>
      <c r="H64" s="272"/>
      <c r="I64" s="257">
        <f t="shared" si="15"/>
        <v>479.09440993788814</v>
      </c>
      <c r="J64" s="38">
        <f t="shared" si="16"/>
        <v>431.18496894409935</v>
      </c>
      <c r="K64" s="38">
        <f t="shared" si="17"/>
        <v>407.23024844720493</v>
      </c>
      <c r="L64" s="38">
        <f t="shared" si="18"/>
        <v>359.32080745341614</v>
      </c>
      <c r="M64" s="38">
        <f t="shared" si="19"/>
        <v>335.3660869565217</v>
      </c>
      <c r="N64" s="55" t="s">
        <v>1793</v>
      </c>
    </row>
    <row r="65" spans="1:14" s="14" customFormat="1" ht="12.75" customHeight="1">
      <c r="A65" s="52"/>
      <c r="B65" s="57" t="s">
        <v>1800</v>
      </c>
      <c r="C65" s="47" t="s">
        <v>1789</v>
      </c>
      <c r="D65" s="48" t="s">
        <v>1790</v>
      </c>
      <c r="E65" s="272" t="s">
        <v>1801</v>
      </c>
      <c r="F65" s="272"/>
      <c r="G65" s="272" t="s">
        <v>1792</v>
      </c>
      <c r="H65" s="272"/>
      <c r="I65" s="257">
        <f t="shared" si="15"/>
        <v>533.7391304347826</v>
      </c>
      <c r="J65" s="38">
        <f t="shared" si="16"/>
        <v>480.3652173913044</v>
      </c>
      <c r="K65" s="38">
        <f t="shared" si="17"/>
        <v>453.67826086956524</v>
      </c>
      <c r="L65" s="38">
        <f t="shared" si="18"/>
        <v>400.304347826087</v>
      </c>
      <c r="M65" s="38">
        <f t="shared" si="19"/>
        <v>373.61739130434785</v>
      </c>
      <c r="N65" s="37" t="s">
        <v>1802</v>
      </c>
    </row>
    <row r="66" spans="1:14" s="14" customFormat="1" ht="12.75" customHeight="1">
      <c r="A66" s="32"/>
      <c r="B66" s="57" t="s">
        <v>1803</v>
      </c>
      <c r="C66" s="47" t="s">
        <v>1789</v>
      </c>
      <c r="D66" s="48" t="s">
        <v>1790</v>
      </c>
      <c r="E66" s="288" t="s">
        <v>1804</v>
      </c>
      <c r="F66" s="288"/>
      <c r="G66" s="272" t="s">
        <v>1792</v>
      </c>
      <c r="H66" s="272"/>
      <c r="I66" s="257">
        <f t="shared" si="15"/>
        <v>560.4260869565218</v>
      </c>
      <c r="J66" s="38">
        <f t="shared" si="16"/>
        <v>504.3834782608696</v>
      </c>
      <c r="K66" s="38">
        <f t="shared" si="17"/>
        <v>476.3621739130435</v>
      </c>
      <c r="L66" s="38">
        <f t="shared" si="18"/>
        <v>420.3195652173913</v>
      </c>
      <c r="M66" s="38">
        <f t="shared" si="19"/>
        <v>392.2982608695653</v>
      </c>
      <c r="N66" s="37" t="s">
        <v>1805</v>
      </c>
    </row>
    <row r="67" spans="1:14" s="14" customFormat="1" ht="12.75" customHeight="1">
      <c r="A67" s="32"/>
      <c r="B67" s="57" t="s">
        <v>1806</v>
      </c>
      <c r="C67" s="47" t="s">
        <v>1789</v>
      </c>
      <c r="D67" s="48" t="s">
        <v>1790</v>
      </c>
      <c r="E67" s="288" t="s">
        <v>1807</v>
      </c>
      <c r="F67" s="288"/>
      <c r="G67" s="272" t="s">
        <v>1808</v>
      </c>
      <c r="H67" s="272"/>
      <c r="I67" s="257">
        <f t="shared" si="15"/>
        <v>636.0391304347826</v>
      </c>
      <c r="J67" s="38">
        <f t="shared" si="16"/>
        <v>572.4352173913044</v>
      </c>
      <c r="K67" s="38">
        <f t="shared" si="17"/>
        <v>540.6332608695652</v>
      </c>
      <c r="L67" s="38">
        <f t="shared" si="18"/>
        <v>477.0293478260869</v>
      </c>
      <c r="M67" s="38">
        <f t="shared" si="19"/>
        <v>445.22739130434786</v>
      </c>
      <c r="N67" s="37" t="s">
        <v>1809</v>
      </c>
    </row>
    <row r="68" spans="1:14" s="14" customFormat="1" ht="12.75" customHeight="1">
      <c r="A68" s="32"/>
      <c r="B68" s="57" t="s">
        <v>1810</v>
      </c>
      <c r="C68" s="47" t="s">
        <v>1789</v>
      </c>
      <c r="D68" s="48" t="s">
        <v>1790</v>
      </c>
      <c r="E68" s="272" t="s">
        <v>1811</v>
      </c>
      <c r="F68" s="272"/>
      <c r="G68" s="272" t="s">
        <v>1808</v>
      </c>
      <c r="H68" s="272"/>
      <c r="I68" s="257">
        <f t="shared" si="15"/>
        <v>1045.2391304347825</v>
      </c>
      <c r="J68" s="38">
        <f t="shared" si="16"/>
        <v>940.7152173913042</v>
      </c>
      <c r="K68" s="38">
        <f t="shared" si="17"/>
        <v>888.4532608695652</v>
      </c>
      <c r="L68" s="38">
        <f t="shared" si="18"/>
        <v>783.9293478260869</v>
      </c>
      <c r="M68" s="38">
        <f t="shared" si="19"/>
        <v>731.6673913043478</v>
      </c>
      <c r="N68" s="37" t="s">
        <v>1812</v>
      </c>
    </row>
    <row r="69" spans="1:14" s="14" customFormat="1" ht="12.75" customHeight="1">
      <c r="A69" s="32"/>
      <c r="B69" s="46" t="s">
        <v>1813</v>
      </c>
      <c r="C69" s="47" t="s">
        <v>1789</v>
      </c>
      <c r="D69" s="48" t="s">
        <v>1790</v>
      </c>
      <c r="E69" s="288" t="s">
        <v>1814</v>
      </c>
      <c r="F69" s="288"/>
      <c r="G69" s="272" t="s">
        <v>1808</v>
      </c>
      <c r="H69" s="272"/>
      <c r="I69" s="257">
        <f t="shared" si="15"/>
        <v>1045.2391304347825</v>
      </c>
      <c r="J69" s="38">
        <f t="shared" si="16"/>
        <v>940.7152173913042</v>
      </c>
      <c r="K69" s="38">
        <f t="shared" si="17"/>
        <v>888.4532608695652</v>
      </c>
      <c r="L69" s="38">
        <f t="shared" si="18"/>
        <v>783.9293478260869</v>
      </c>
      <c r="M69" s="38">
        <f t="shared" si="19"/>
        <v>731.6673913043478</v>
      </c>
      <c r="N69" s="37" t="s">
        <v>1812</v>
      </c>
    </row>
    <row r="70" spans="1:14" s="14" customFormat="1" ht="12.75" customHeight="1">
      <c r="A70" s="32"/>
      <c r="B70" s="46" t="s">
        <v>1815</v>
      </c>
      <c r="C70" s="47" t="s">
        <v>1789</v>
      </c>
      <c r="D70" s="48" t="s">
        <v>1790</v>
      </c>
      <c r="E70" s="288" t="s">
        <v>1816</v>
      </c>
      <c r="F70" s="288"/>
      <c r="G70" s="272" t="s">
        <v>1808</v>
      </c>
      <c r="H70" s="272"/>
      <c r="I70" s="257">
        <f t="shared" si="15"/>
        <v>2836.0186335403723</v>
      </c>
      <c r="J70" s="38">
        <f t="shared" si="16"/>
        <v>2552.4167701863353</v>
      </c>
      <c r="K70" s="38">
        <f t="shared" si="17"/>
        <v>2410.6158385093163</v>
      </c>
      <c r="L70" s="38">
        <f t="shared" si="18"/>
        <v>2127.0139751552792</v>
      </c>
      <c r="M70" s="38">
        <f t="shared" si="19"/>
        <v>1985.2130434782607</v>
      </c>
      <c r="N70" s="37" t="s">
        <v>1817</v>
      </c>
    </row>
    <row r="71" spans="1:14" s="14" customFormat="1" ht="12.75" customHeight="1">
      <c r="A71" s="32"/>
      <c r="B71" s="46" t="s">
        <v>1818</v>
      </c>
      <c r="C71" s="47" t="s">
        <v>1789</v>
      </c>
      <c r="D71" s="48" t="s">
        <v>1790</v>
      </c>
      <c r="E71" s="288" t="s">
        <v>1819</v>
      </c>
      <c r="F71" s="288"/>
      <c r="G71" s="272" t="s">
        <v>1797</v>
      </c>
      <c r="H71" s="272"/>
      <c r="I71" s="257">
        <f t="shared" si="15"/>
        <v>5004.863354037267</v>
      </c>
      <c r="J71" s="38">
        <f t="shared" si="16"/>
        <v>4504.3770186335405</v>
      </c>
      <c r="K71" s="38">
        <f t="shared" si="17"/>
        <v>4254.1338509316765</v>
      </c>
      <c r="L71" s="38">
        <f t="shared" si="18"/>
        <v>3753.64751552795</v>
      </c>
      <c r="M71" s="38">
        <f t="shared" si="19"/>
        <v>3503.404347826087</v>
      </c>
      <c r="N71" s="37" t="s">
        <v>1820</v>
      </c>
    </row>
    <row r="72" spans="1:14" s="14" customFormat="1" ht="12.75" customHeight="1">
      <c r="A72" s="32"/>
      <c r="B72" s="46" t="s">
        <v>1821</v>
      </c>
      <c r="C72" s="47" t="s">
        <v>1789</v>
      </c>
      <c r="D72" s="48" t="s">
        <v>1790</v>
      </c>
      <c r="E72" s="288" t="s">
        <v>1822</v>
      </c>
      <c r="F72" s="288"/>
      <c r="G72" s="272" t="s">
        <v>1823</v>
      </c>
      <c r="H72" s="272"/>
      <c r="I72" s="257">
        <f t="shared" si="15"/>
        <v>5320.447204968944</v>
      </c>
      <c r="J72" s="38">
        <f t="shared" si="16"/>
        <v>4788.40248447205</v>
      </c>
      <c r="K72" s="38">
        <f t="shared" si="17"/>
        <v>4522.380124223602</v>
      </c>
      <c r="L72" s="38">
        <f t="shared" si="18"/>
        <v>3990.335403726708</v>
      </c>
      <c r="M72" s="38">
        <f t="shared" si="19"/>
        <v>3724.313043478261</v>
      </c>
      <c r="N72" s="37" t="s">
        <v>1824</v>
      </c>
    </row>
    <row r="73" spans="1:14" s="14" customFormat="1" ht="12.75" customHeight="1">
      <c r="A73" s="32"/>
      <c r="B73" s="46" t="s">
        <v>1825</v>
      </c>
      <c r="C73" s="47" t="s">
        <v>1789</v>
      </c>
      <c r="D73" s="48" t="s">
        <v>1790</v>
      </c>
      <c r="E73" s="288" t="s">
        <v>1826</v>
      </c>
      <c r="F73" s="288"/>
      <c r="G73" s="272" t="s">
        <v>1823</v>
      </c>
      <c r="H73" s="272"/>
      <c r="I73" s="257">
        <f t="shared" si="15"/>
        <v>15073.894409937888</v>
      </c>
      <c r="J73" s="38">
        <f t="shared" si="16"/>
        <v>13566.504968944098</v>
      </c>
      <c r="K73" s="38">
        <f t="shared" si="17"/>
        <v>12812.810248447204</v>
      </c>
      <c r="L73" s="38">
        <f t="shared" si="18"/>
        <v>11305.420807453416</v>
      </c>
      <c r="M73" s="38">
        <f t="shared" si="19"/>
        <v>10551.726086956522</v>
      </c>
      <c r="N73" s="37">
        <v>7117</v>
      </c>
    </row>
    <row r="74" spans="1:14" s="14" customFormat="1" ht="12.75" customHeight="1">
      <c r="A74" s="32"/>
      <c r="B74" s="46" t="s">
        <v>1827</v>
      </c>
      <c r="C74" s="47" t="s">
        <v>1789</v>
      </c>
      <c r="D74" s="48" t="s">
        <v>1790</v>
      </c>
      <c r="E74" s="288" t="s">
        <v>1822</v>
      </c>
      <c r="F74" s="288"/>
      <c r="G74" s="272" t="s">
        <v>1823</v>
      </c>
      <c r="H74" s="272"/>
      <c r="I74" s="257">
        <f t="shared" si="15"/>
        <v>15423.36645962733</v>
      </c>
      <c r="J74" s="38">
        <f t="shared" si="16"/>
        <v>13881.029813664598</v>
      </c>
      <c r="K74" s="38">
        <f t="shared" si="17"/>
        <v>13109.86149068323</v>
      </c>
      <c r="L74" s="38">
        <f t="shared" si="18"/>
        <v>11567.524844720498</v>
      </c>
      <c r="M74" s="38">
        <f t="shared" si="19"/>
        <v>10796.356521739131</v>
      </c>
      <c r="N74" s="37">
        <v>7282</v>
      </c>
    </row>
    <row r="75" spans="1:14" s="14" customFormat="1" ht="12.75" customHeight="1">
      <c r="A75" s="32"/>
      <c r="B75" s="46" t="s">
        <v>1828</v>
      </c>
      <c r="C75" s="47" t="s">
        <v>1789</v>
      </c>
      <c r="D75" s="48" t="s">
        <v>1790</v>
      </c>
      <c r="E75" s="288" t="s">
        <v>1829</v>
      </c>
      <c r="F75" s="288"/>
      <c r="G75" s="272" t="s">
        <v>1823</v>
      </c>
      <c r="H75" s="272"/>
      <c r="I75" s="257">
        <f t="shared" si="15"/>
        <v>15889.329192546584</v>
      </c>
      <c r="J75" s="38">
        <f t="shared" si="16"/>
        <v>14300.396273291926</v>
      </c>
      <c r="K75" s="38">
        <f t="shared" si="17"/>
        <v>13505.929813664596</v>
      </c>
      <c r="L75" s="38">
        <f t="shared" si="18"/>
        <v>11916.996894409938</v>
      </c>
      <c r="M75" s="38">
        <f t="shared" si="19"/>
        <v>11122.53043478261</v>
      </c>
      <c r="N75" s="37">
        <v>7502</v>
      </c>
    </row>
    <row r="76" spans="1:14" s="14" customFormat="1" ht="12.75" customHeight="1">
      <c r="A76" s="32"/>
      <c r="B76" s="46" t="s">
        <v>1830</v>
      </c>
      <c r="C76" s="47" t="s">
        <v>1789</v>
      </c>
      <c r="D76" s="48" t="s">
        <v>1790</v>
      </c>
      <c r="E76" s="288" t="s">
        <v>1826</v>
      </c>
      <c r="F76" s="288"/>
      <c r="G76" s="272" t="s">
        <v>1831</v>
      </c>
      <c r="H76" s="272"/>
      <c r="I76" s="257">
        <f t="shared" si="15"/>
        <v>16298.10559006211</v>
      </c>
      <c r="J76" s="38">
        <f t="shared" si="16"/>
        <v>14668.295031055899</v>
      </c>
      <c r="K76" s="38">
        <f t="shared" si="17"/>
        <v>13853.389751552793</v>
      </c>
      <c r="L76" s="38">
        <f t="shared" si="18"/>
        <v>12223.579192546582</v>
      </c>
      <c r="M76" s="38">
        <f t="shared" si="19"/>
        <v>11408.673913043478</v>
      </c>
      <c r="N76" s="37" t="s">
        <v>1832</v>
      </c>
    </row>
    <row r="77" spans="1:14" s="14" customFormat="1" ht="12.75" customHeight="1">
      <c r="A77" s="32"/>
      <c r="B77" s="46" t="s">
        <v>1833</v>
      </c>
      <c r="C77" s="47" t="s">
        <v>1789</v>
      </c>
      <c r="D77" s="48" t="s">
        <v>1790</v>
      </c>
      <c r="E77" s="288" t="s">
        <v>1834</v>
      </c>
      <c r="F77" s="288"/>
      <c r="G77" s="272" t="s">
        <v>1831</v>
      </c>
      <c r="H77" s="272"/>
      <c r="I77" s="257">
        <f t="shared" si="15"/>
        <v>21434.285714285717</v>
      </c>
      <c r="J77" s="38">
        <f t="shared" si="16"/>
        <v>19290.857142857145</v>
      </c>
      <c r="K77" s="38">
        <f t="shared" si="17"/>
        <v>18219.14285714286</v>
      </c>
      <c r="L77" s="38">
        <f t="shared" si="18"/>
        <v>16075.714285714288</v>
      </c>
      <c r="M77" s="38">
        <f t="shared" si="19"/>
        <v>15004.000000000004</v>
      </c>
      <c r="N77" s="37">
        <v>10120</v>
      </c>
    </row>
    <row r="78" spans="1:14" s="60" customFormat="1" ht="15.75">
      <c r="A78"/>
      <c r="B78" s="313" t="s">
        <v>1835</v>
      </c>
      <c r="C78" s="313"/>
      <c r="D78" s="313"/>
      <c r="E78" s="313"/>
      <c r="F78" s="313"/>
      <c r="G78" s="313"/>
      <c r="H78" s="313"/>
      <c r="I78" s="259"/>
      <c r="J78" s="58"/>
      <c r="K78" s="59"/>
      <c r="L78" s="59"/>
      <c r="M78" s="59"/>
      <c r="N78" s="58"/>
    </row>
    <row r="79" spans="2:14" ht="12.75">
      <c r="B79" s="292" t="s">
        <v>1836</v>
      </c>
      <c r="C79" s="292"/>
      <c r="D79" s="292"/>
      <c r="E79" s="292"/>
      <c r="F79" s="292"/>
      <c r="G79" s="292"/>
      <c r="H79" s="292"/>
      <c r="I79" s="173"/>
      <c r="J79" s="46"/>
      <c r="K79" s="61"/>
      <c r="L79" s="61"/>
      <c r="M79" s="61"/>
      <c r="N79" s="57"/>
    </row>
    <row r="80" spans="1:14" s="62" customFormat="1" ht="12.75" customHeight="1">
      <c r="A80"/>
      <c r="B80" s="304" t="s">
        <v>1747</v>
      </c>
      <c r="C80" s="304" t="s">
        <v>1748</v>
      </c>
      <c r="D80" s="305" t="s">
        <v>1749</v>
      </c>
      <c r="E80" s="305"/>
      <c r="F80" s="305"/>
      <c r="G80" s="305"/>
      <c r="H80" s="305"/>
      <c r="I80" s="301" t="s">
        <v>1750</v>
      </c>
      <c r="J80" s="301" t="s">
        <v>1750</v>
      </c>
      <c r="K80" s="301" t="s">
        <v>1750</v>
      </c>
      <c r="L80" s="301" t="s">
        <v>1750</v>
      </c>
      <c r="M80" s="301" t="s">
        <v>1750</v>
      </c>
      <c r="N80" s="298" t="s">
        <v>1750</v>
      </c>
    </row>
    <row r="81" spans="1:14" s="31" customFormat="1" ht="12.75" customHeight="1">
      <c r="A81"/>
      <c r="B81" s="304"/>
      <c r="C81" s="304"/>
      <c r="D81" s="298" t="s">
        <v>1837</v>
      </c>
      <c r="E81" s="298"/>
      <c r="F81" s="298"/>
      <c r="G81" s="298" t="s">
        <v>1838</v>
      </c>
      <c r="H81" s="298"/>
      <c r="I81" s="301"/>
      <c r="J81" s="301"/>
      <c r="K81" s="301"/>
      <c r="L81" s="301"/>
      <c r="M81" s="301"/>
      <c r="N81" s="298"/>
    </row>
    <row r="82" spans="1:14" ht="12.75" customHeight="1">
      <c r="A82" s="32"/>
      <c r="B82" s="33" t="s">
        <v>1839</v>
      </c>
      <c r="C82" s="63" t="s">
        <v>1840</v>
      </c>
      <c r="D82" s="284">
        <v>100</v>
      </c>
      <c r="E82" s="284"/>
      <c r="F82" s="284"/>
      <c r="G82" s="302" t="s">
        <v>1841</v>
      </c>
      <c r="H82" s="302"/>
      <c r="I82" s="257">
        <f>(N82/8.05)*$D$8*1.1</f>
        <v>353.70807453416154</v>
      </c>
      <c r="J82" s="38">
        <f>I82*0.9</f>
        <v>318.3372670807454</v>
      </c>
      <c r="K82" s="38">
        <f>I82*0.85</f>
        <v>300.6518633540373</v>
      </c>
      <c r="L82" s="38">
        <f>I82*0.8</f>
        <v>282.96645962732924</v>
      </c>
      <c r="M82" s="38">
        <f>I82*0.75</f>
        <v>265.28105590062114</v>
      </c>
      <c r="N82" s="51">
        <v>167</v>
      </c>
    </row>
    <row r="83" spans="1:14" ht="12.75" customHeight="1">
      <c r="A83" s="32"/>
      <c r="B83" s="33" t="s">
        <v>1842</v>
      </c>
      <c r="C83" s="63" t="s">
        <v>1843</v>
      </c>
      <c r="D83" s="284">
        <v>160</v>
      </c>
      <c r="E83" s="284"/>
      <c r="F83" s="284"/>
      <c r="G83" s="302" t="s">
        <v>1844</v>
      </c>
      <c r="H83" s="302"/>
      <c r="I83" s="257">
        <f>(N83/8.05)*$D$8*1.1</f>
        <v>612.9527950310558</v>
      </c>
      <c r="J83" s="38">
        <f>I83*0.9</f>
        <v>551.6575155279502</v>
      </c>
      <c r="K83" s="38">
        <f>I83*0.85</f>
        <v>521.0098757763974</v>
      </c>
      <c r="L83" s="38">
        <f>I83*0.8</f>
        <v>490.3622360248446</v>
      </c>
      <c r="M83" s="38">
        <f>I83*0.75</f>
        <v>459.7145962732918</v>
      </c>
      <c r="N83" s="51">
        <v>289.4</v>
      </c>
    </row>
    <row r="84" spans="1:14" ht="12.75" customHeight="1">
      <c r="A84" s="32"/>
      <c r="B84" s="33" t="s">
        <v>1845</v>
      </c>
      <c r="C84" s="63" t="s">
        <v>1843</v>
      </c>
      <c r="D84" s="284">
        <v>250</v>
      </c>
      <c r="E84" s="284"/>
      <c r="F84" s="284"/>
      <c r="G84" s="284">
        <v>1</v>
      </c>
      <c r="H84" s="284"/>
      <c r="I84" s="257">
        <f>(N84/8.05)*$D$8*1.1</f>
        <v>771.8037267080745</v>
      </c>
      <c r="J84" s="38">
        <f>I84*0.9</f>
        <v>694.6233540372671</v>
      </c>
      <c r="K84" s="38">
        <f>I84*0.85</f>
        <v>656.0331677018632</v>
      </c>
      <c r="L84" s="38">
        <f>I84*0.8</f>
        <v>617.4429813664597</v>
      </c>
      <c r="M84" s="38">
        <f>I84*0.75</f>
        <v>578.8527950310558</v>
      </c>
      <c r="N84" s="51">
        <v>364.4</v>
      </c>
    </row>
    <row r="85" spans="1:14" ht="12.75" customHeight="1">
      <c r="A85" s="32"/>
      <c r="B85" s="33" t="s">
        <v>1846</v>
      </c>
      <c r="C85" s="63" t="s">
        <v>1843</v>
      </c>
      <c r="D85" s="284">
        <v>400</v>
      </c>
      <c r="E85" s="284"/>
      <c r="F85" s="284"/>
      <c r="G85" s="284">
        <v>2</v>
      </c>
      <c r="H85" s="284"/>
      <c r="I85" s="257">
        <f>(N85/8.05)*$D$8*1.1</f>
        <v>1138.6434782608696</v>
      </c>
      <c r="J85" s="38">
        <f>I85*0.9</f>
        <v>1024.7791304347827</v>
      </c>
      <c r="K85" s="38">
        <f>I85*0.85</f>
        <v>967.8469565217391</v>
      </c>
      <c r="L85" s="38">
        <f>I85*0.8</f>
        <v>910.9147826086958</v>
      </c>
      <c r="M85" s="38">
        <f>I85*0.75</f>
        <v>853.9826086956523</v>
      </c>
      <c r="N85" s="51">
        <v>537.6</v>
      </c>
    </row>
    <row r="86" spans="1:14" ht="12.75" customHeight="1">
      <c r="A86" s="32"/>
      <c r="B86" s="33" t="s">
        <v>1847</v>
      </c>
      <c r="C86" s="63" t="s">
        <v>1843</v>
      </c>
      <c r="D86" s="284">
        <v>630</v>
      </c>
      <c r="E86" s="284"/>
      <c r="F86" s="284"/>
      <c r="G86" s="284">
        <v>3</v>
      </c>
      <c r="H86" s="284"/>
      <c r="I86" s="257">
        <f>(N86/8.05)*$D$8*1.1</f>
        <v>1356.375155279503</v>
      </c>
      <c r="J86" s="38">
        <f>I86*0.9</f>
        <v>1220.7376397515527</v>
      </c>
      <c r="K86" s="38">
        <f>I86*0.85</f>
        <v>1152.9188819875774</v>
      </c>
      <c r="L86" s="38">
        <f>I86*0.8</f>
        <v>1085.1001242236023</v>
      </c>
      <c r="M86" s="38">
        <f>I86*0.75</f>
        <v>1017.2813664596272</v>
      </c>
      <c r="N86" s="51">
        <v>640.4</v>
      </c>
    </row>
    <row r="87" spans="2:14" ht="13.5" customHeight="1">
      <c r="B87" s="292" t="s">
        <v>1848</v>
      </c>
      <c r="C87" s="292"/>
      <c r="D87" s="292"/>
      <c r="E87" s="292"/>
      <c r="F87" s="292"/>
      <c r="G87" s="292"/>
      <c r="H87" s="292"/>
      <c r="I87" s="27"/>
      <c r="J87" s="46"/>
      <c r="K87" s="61"/>
      <c r="L87" s="61"/>
      <c r="M87" s="61"/>
      <c r="N87" s="46"/>
    </row>
    <row r="88" spans="1:14" s="62" customFormat="1" ht="12.75" customHeight="1">
      <c r="A88"/>
      <c r="B88" s="304" t="s">
        <v>1747</v>
      </c>
      <c r="C88" s="304" t="s">
        <v>1748</v>
      </c>
      <c r="D88" s="305" t="s">
        <v>1749</v>
      </c>
      <c r="E88" s="305"/>
      <c r="F88" s="305"/>
      <c r="G88" s="305"/>
      <c r="H88" s="305"/>
      <c r="I88" s="301" t="s">
        <v>1750</v>
      </c>
      <c r="J88" s="301" t="s">
        <v>1750</v>
      </c>
      <c r="K88" s="301" t="s">
        <v>1750</v>
      </c>
      <c r="L88" s="301" t="s">
        <v>1750</v>
      </c>
      <c r="M88" s="301" t="s">
        <v>1750</v>
      </c>
      <c r="N88" s="298" t="s">
        <v>1750</v>
      </c>
    </row>
    <row r="89" spans="1:14" s="31" customFormat="1" ht="12.75" customHeight="1">
      <c r="A89"/>
      <c r="B89" s="304"/>
      <c r="C89" s="304"/>
      <c r="D89" s="298" t="s">
        <v>1837</v>
      </c>
      <c r="E89" s="298"/>
      <c r="F89" s="298"/>
      <c r="G89" s="298" t="s">
        <v>1838</v>
      </c>
      <c r="H89" s="298"/>
      <c r="I89" s="301"/>
      <c r="J89" s="301"/>
      <c r="K89" s="301"/>
      <c r="L89" s="301"/>
      <c r="M89" s="301"/>
      <c r="N89" s="298"/>
    </row>
    <row r="90" spans="1:14" ht="12.75" customHeight="1">
      <c r="A90" s="32"/>
      <c r="B90" s="33" t="s">
        <v>1849</v>
      </c>
      <c r="C90" s="63" t="s">
        <v>1850</v>
      </c>
      <c r="D90" s="284">
        <v>100</v>
      </c>
      <c r="E90" s="284"/>
      <c r="F90" s="284"/>
      <c r="G90" s="302" t="s">
        <v>1851</v>
      </c>
      <c r="H90" s="302"/>
      <c r="I90" s="257">
        <f>(N90/8.05)*$D$8*1.1</f>
        <v>541.3639751552795</v>
      </c>
      <c r="J90" s="38">
        <f>I90*0.95</f>
        <v>514.2957763975155</v>
      </c>
      <c r="K90" s="38">
        <f>I90*0.9</f>
        <v>487.22757763975153</v>
      </c>
      <c r="L90" s="38">
        <f>I90*0.85</f>
        <v>460.15937888198755</v>
      </c>
      <c r="M90" s="38">
        <f>I90*0.8</f>
        <v>433.0911801242236</v>
      </c>
      <c r="N90" s="51">
        <v>255.6</v>
      </c>
    </row>
    <row r="91" spans="1:14" ht="12.75" customHeight="1">
      <c r="A91" s="32"/>
      <c r="B91" s="33" t="s">
        <v>1852</v>
      </c>
      <c r="C91" s="63" t="s">
        <v>1850</v>
      </c>
      <c r="D91" s="284">
        <v>250</v>
      </c>
      <c r="E91" s="284"/>
      <c r="F91" s="284"/>
      <c r="G91" s="284">
        <v>1</v>
      </c>
      <c r="H91" s="284"/>
      <c r="I91" s="257">
        <f>(N91/8.05)*$D$8*1.1</f>
        <v>1057.523602484472</v>
      </c>
      <c r="J91" s="38">
        <f>I91*0.95</f>
        <v>1004.6474223602484</v>
      </c>
      <c r="K91" s="38">
        <f>I91*0.9</f>
        <v>951.7712422360247</v>
      </c>
      <c r="L91" s="38">
        <f>I91*0.85</f>
        <v>898.895062111801</v>
      </c>
      <c r="M91" s="38">
        <f>I91*0.8</f>
        <v>846.0188819875775</v>
      </c>
      <c r="N91" s="51">
        <v>499.3</v>
      </c>
    </row>
    <row r="92" spans="1:14" ht="12.75" customHeight="1">
      <c r="A92" s="32"/>
      <c r="B92" s="33" t="s">
        <v>1853</v>
      </c>
      <c r="C92" s="63" t="s">
        <v>1850</v>
      </c>
      <c r="D92" s="284">
        <v>400</v>
      </c>
      <c r="E92" s="284"/>
      <c r="F92" s="284"/>
      <c r="G92" s="284">
        <v>2</v>
      </c>
      <c r="H92" s="284"/>
      <c r="I92" s="257">
        <f>(N92/8.05)*$D$8*1.1</f>
        <v>1377.1316770186336</v>
      </c>
      <c r="J92" s="38">
        <f>I92*0.95</f>
        <v>1308.275093167702</v>
      </c>
      <c r="K92" s="38">
        <f>I92*0.9</f>
        <v>1239.4185093167703</v>
      </c>
      <c r="L92" s="38">
        <f>I92*0.85</f>
        <v>1170.5619254658386</v>
      </c>
      <c r="M92" s="38">
        <f>I92*0.8</f>
        <v>1101.705341614907</v>
      </c>
      <c r="N92" s="51">
        <v>650.2</v>
      </c>
    </row>
    <row r="93" spans="1:14" ht="12.75" customHeight="1">
      <c r="A93" s="32"/>
      <c r="B93" s="33" t="s">
        <v>1854</v>
      </c>
      <c r="C93" s="63" t="s">
        <v>1850</v>
      </c>
      <c r="D93" s="284">
        <v>630</v>
      </c>
      <c r="E93" s="284"/>
      <c r="F93" s="284"/>
      <c r="G93" s="284">
        <v>3</v>
      </c>
      <c r="H93" s="284"/>
      <c r="I93" s="257">
        <f>(N93/8.05)*$D$8*1.1</f>
        <v>1828.6919254658385</v>
      </c>
      <c r="J93" s="38">
        <f>I93*0.95</f>
        <v>1737.2573291925466</v>
      </c>
      <c r="K93" s="38">
        <f>I93*0.9</f>
        <v>1645.8227329192546</v>
      </c>
      <c r="L93" s="38">
        <f>I93*0.85</f>
        <v>1554.3881366459627</v>
      </c>
      <c r="M93" s="38">
        <f>I93*0.8</f>
        <v>1462.953540372671</v>
      </c>
      <c r="N93" s="51">
        <v>863.4</v>
      </c>
    </row>
    <row r="94" spans="1:14" ht="12.75" customHeight="1">
      <c r="A94" s="32"/>
      <c r="B94" s="33" t="s">
        <v>1855</v>
      </c>
      <c r="C94" s="63" t="s">
        <v>1850</v>
      </c>
      <c r="D94" s="284">
        <v>800</v>
      </c>
      <c r="E94" s="284"/>
      <c r="F94" s="284"/>
      <c r="G94" s="284">
        <v>4</v>
      </c>
      <c r="H94" s="284"/>
      <c r="I94" s="257">
        <f>(N94/8.05)*$D$8*1.1</f>
        <v>2129.2378881987574</v>
      </c>
      <c r="J94" s="38">
        <f>I94*0.95</f>
        <v>2022.7759937888197</v>
      </c>
      <c r="K94" s="38">
        <f>I94*0.9</f>
        <v>1916.3140993788818</v>
      </c>
      <c r="L94" s="38">
        <f>I94*0.85</f>
        <v>1809.8522049689439</v>
      </c>
      <c r="M94" s="38">
        <f>I94*0.8</f>
        <v>1703.3903105590061</v>
      </c>
      <c r="N94" s="51">
        <v>1005.3</v>
      </c>
    </row>
    <row r="95" spans="2:14" ht="13.5" customHeight="1">
      <c r="B95" s="292" t="s">
        <v>1856</v>
      </c>
      <c r="C95" s="292"/>
      <c r="D95" s="292"/>
      <c r="E95" s="292"/>
      <c r="F95" s="292"/>
      <c r="G95" s="292"/>
      <c r="H95" s="292"/>
      <c r="I95" s="257"/>
      <c r="J95" s="46"/>
      <c r="K95" s="61"/>
      <c r="L95" s="61"/>
      <c r="M95" s="61"/>
      <c r="N95" s="46"/>
    </row>
    <row r="96" spans="1:14" s="62" customFormat="1" ht="12.75" customHeight="1">
      <c r="A96"/>
      <c r="B96" s="304" t="s">
        <v>1747</v>
      </c>
      <c r="C96" s="304" t="s">
        <v>1748</v>
      </c>
      <c r="D96" s="305" t="s">
        <v>1749</v>
      </c>
      <c r="E96" s="305"/>
      <c r="F96" s="305"/>
      <c r="G96" s="305"/>
      <c r="H96" s="305"/>
      <c r="I96" s="301" t="s">
        <v>1750</v>
      </c>
      <c r="J96" s="301" t="s">
        <v>1750</v>
      </c>
      <c r="K96" s="301" t="s">
        <v>1750</v>
      </c>
      <c r="L96" s="301" t="s">
        <v>1750</v>
      </c>
      <c r="M96" s="301" t="s">
        <v>1750</v>
      </c>
      <c r="N96" s="298" t="s">
        <v>1750</v>
      </c>
    </row>
    <row r="97" spans="1:14" s="31" customFormat="1" ht="12.75" customHeight="1">
      <c r="A97"/>
      <c r="B97" s="304"/>
      <c r="C97" s="304"/>
      <c r="D97" s="298" t="s">
        <v>1837</v>
      </c>
      <c r="E97" s="298"/>
      <c r="F97" s="298"/>
      <c r="G97" s="298" t="s">
        <v>1838</v>
      </c>
      <c r="H97" s="298"/>
      <c r="I97" s="301"/>
      <c r="J97" s="301"/>
      <c r="K97" s="301"/>
      <c r="L97" s="301"/>
      <c r="M97" s="301"/>
      <c r="N97" s="298"/>
    </row>
    <row r="98" spans="1:14" s="67" customFormat="1" ht="12.75" customHeight="1">
      <c r="A98" s="64"/>
      <c r="B98" s="65" t="s">
        <v>1857</v>
      </c>
      <c r="C98" s="63" t="s">
        <v>1850</v>
      </c>
      <c r="D98" s="318" t="s">
        <v>1801</v>
      </c>
      <c r="E98" s="318"/>
      <c r="F98" s="318"/>
      <c r="G98" s="318" t="s">
        <v>1844</v>
      </c>
      <c r="H98" s="318"/>
      <c r="I98" s="257">
        <f>(N98/8.05)*$D$8*1.1</f>
        <v>449.8658385093168</v>
      </c>
      <c r="J98" s="38">
        <f>I98*0.95</f>
        <v>427.372546583851</v>
      </c>
      <c r="K98" s="38">
        <f>I98*0.9</f>
        <v>404.87925465838515</v>
      </c>
      <c r="L98" s="38">
        <f>I98*0.85</f>
        <v>382.38596273291927</v>
      </c>
      <c r="M98" s="38">
        <f>I98*0.8</f>
        <v>359.89267080745344</v>
      </c>
      <c r="N98" s="66" t="s">
        <v>1858</v>
      </c>
    </row>
    <row r="99" spans="1:14" ht="12.75" customHeight="1">
      <c r="A99" s="32"/>
      <c r="B99" s="33" t="s">
        <v>1859</v>
      </c>
      <c r="C99" s="63" t="s">
        <v>1850</v>
      </c>
      <c r="D99" s="284">
        <v>160</v>
      </c>
      <c r="E99" s="284"/>
      <c r="F99" s="284"/>
      <c r="G99" s="302" t="s">
        <v>1851</v>
      </c>
      <c r="H99" s="302"/>
      <c r="I99" s="257">
        <f>(N99/8.05)*$D$8*1.1</f>
        <v>584.9950310559007</v>
      </c>
      <c r="J99" s="38">
        <f>I99*0.95</f>
        <v>555.7452795031056</v>
      </c>
      <c r="K99" s="38">
        <f>I99*0.9</f>
        <v>526.4955279503106</v>
      </c>
      <c r="L99" s="38">
        <f>I99*0.85</f>
        <v>497.24577639751556</v>
      </c>
      <c r="M99" s="38">
        <f>I99*0.8</f>
        <v>467.9960248447205</v>
      </c>
      <c r="N99" s="51">
        <v>276.2</v>
      </c>
    </row>
    <row r="100" spans="1:14" ht="12.75" customHeight="1">
      <c r="A100" s="32"/>
      <c r="B100" s="33" t="s">
        <v>1860</v>
      </c>
      <c r="C100" s="63" t="s">
        <v>1850</v>
      </c>
      <c r="D100" s="284">
        <v>250</v>
      </c>
      <c r="E100" s="284"/>
      <c r="F100" s="284"/>
      <c r="G100" s="284">
        <v>1</v>
      </c>
      <c r="H100" s="284"/>
      <c r="I100" s="257">
        <f>(N100/8.05)*$D$8*1.1</f>
        <v>1114.9217391304348</v>
      </c>
      <c r="J100" s="38">
        <f>I100*0.95</f>
        <v>1059.1756521739132</v>
      </c>
      <c r="K100" s="38">
        <f>I100*0.9</f>
        <v>1003.4295652173914</v>
      </c>
      <c r="L100" s="38">
        <f>I100*0.85</f>
        <v>947.6834782608696</v>
      </c>
      <c r="M100" s="38">
        <f>I100*0.8</f>
        <v>891.9373913043479</v>
      </c>
      <c r="N100" s="51">
        <v>526.4</v>
      </c>
    </row>
    <row r="101" spans="1:14" ht="12.75" customHeight="1">
      <c r="A101" s="32"/>
      <c r="B101" s="33" t="s">
        <v>1861</v>
      </c>
      <c r="C101" s="63" t="s">
        <v>1850</v>
      </c>
      <c r="D101" s="284">
        <v>400</v>
      </c>
      <c r="E101" s="284"/>
      <c r="F101" s="284"/>
      <c r="G101" s="284">
        <v>2</v>
      </c>
      <c r="H101" s="284"/>
      <c r="I101" s="257">
        <f>(N101/8.05)*$D$8*1.1</f>
        <v>1487.9037267080746</v>
      </c>
      <c r="J101" s="38">
        <f>I101*0.95</f>
        <v>1413.508540372671</v>
      </c>
      <c r="K101" s="38">
        <f>I101*0.9</f>
        <v>1339.113354037267</v>
      </c>
      <c r="L101" s="38">
        <f>I101*0.85</f>
        <v>1264.7181677018634</v>
      </c>
      <c r="M101" s="38">
        <f>I101*0.8</f>
        <v>1190.3229813664598</v>
      </c>
      <c r="N101" s="51">
        <v>702.5</v>
      </c>
    </row>
    <row r="102" spans="1:14" ht="12.75" customHeight="1">
      <c r="A102" s="32"/>
      <c r="B102" s="33" t="s">
        <v>1862</v>
      </c>
      <c r="C102" s="63" t="s">
        <v>1850</v>
      </c>
      <c r="D102" s="284">
        <v>630</v>
      </c>
      <c r="E102" s="284"/>
      <c r="F102" s="284"/>
      <c r="G102" s="284">
        <v>3</v>
      </c>
      <c r="H102" s="284"/>
      <c r="I102" s="257">
        <f>(N102/8.05)*$D$8*1.1</f>
        <v>1749.9018633540375</v>
      </c>
      <c r="J102" s="38">
        <f>I102*0.95</f>
        <v>1662.4067701863357</v>
      </c>
      <c r="K102" s="38">
        <f>I102*0.9</f>
        <v>1574.9116770186338</v>
      </c>
      <c r="L102" s="38">
        <f>I102*0.85</f>
        <v>1487.4165838509318</v>
      </c>
      <c r="M102" s="38">
        <f>I102*0.8</f>
        <v>1399.92149068323</v>
      </c>
      <c r="N102" s="51">
        <v>826.2</v>
      </c>
    </row>
    <row r="103" spans="1:14" ht="12.75" customHeight="1">
      <c r="A103" s="32"/>
      <c r="B103" s="68"/>
      <c r="C103" s="69"/>
      <c r="D103" s="70"/>
      <c r="E103" s="70"/>
      <c r="F103" s="70"/>
      <c r="G103" s="70"/>
      <c r="H103" s="70"/>
      <c r="I103" s="71"/>
      <c r="J103" s="72"/>
      <c r="K103" s="72"/>
      <c r="L103" s="72"/>
      <c r="M103" s="72"/>
      <c r="N103" s="71"/>
    </row>
    <row r="104" spans="2:14" ht="15.75">
      <c r="B104" s="313" t="s">
        <v>1863</v>
      </c>
      <c r="C104" s="313"/>
      <c r="D104" s="313"/>
      <c r="E104" s="313"/>
      <c r="F104" s="313"/>
      <c r="G104" s="313"/>
      <c r="H104" s="313"/>
      <c r="I104" s="260"/>
      <c r="J104" s="58"/>
      <c r="K104" s="61"/>
      <c r="L104" s="61"/>
      <c r="M104" s="61"/>
      <c r="N104" s="74"/>
    </row>
    <row r="105" spans="1:14" s="62" customFormat="1" ht="12.75" customHeight="1">
      <c r="A105"/>
      <c r="B105" s="304" t="s">
        <v>1747</v>
      </c>
      <c r="C105" s="304" t="s">
        <v>1748</v>
      </c>
      <c r="D105" s="270" t="s">
        <v>1749</v>
      </c>
      <c r="E105" s="270"/>
      <c r="F105" s="270"/>
      <c r="G105" s="270"/>
      <c r="H105" s="270"/>
      <c r="I105" s="301" t="s">
        <v>1750</v>
      </c>
      <c r="J105" s="301" t="s">
        <v>1750</v>
      </c>
      <c r="K105" s="301" t="s">
        <v>1750</v>
      </c>
      <c r="L105" s="301" t="s">
        <v>1750</v>
      </c>
      <c r="M105" s="301" t="s">
        <v>1750</v>
      </c>
      <c r="N105" s="298" t="s">
        <v>1750</v>
      </c>
    </row>
    <row r="106" spans="1:14" s="31" customFormat="1" ht="21.75" customHeight="1">
      <c r="A106"/>
      <c r="B106" s="304"/>
      <c r="C106" s="304"/>
      <c r="D106" s="298" t="s">
        <v>1774</v>
      </c>
      <c r="E106" s="298"/>
      <c r="F106" s="298" t="s">
        <v>1752</v>
      </c>
      <c r="G106" s="298"/>
      <c r="H106" s="29" t="s">
        <v>1864</v>
      </c>
      <c r="I106" s="301"/>
      <c r="J106" s="301"/>
      <c r="K106" s="301"/>
      <c r="L106" s="301"/>
      <c r="M106" s="301"/>
      <c r="N106" s="298"/>
    </row>
    <row r="107" spans="1:14" ht="12.75" customHeight="1">
      <c r="A107" s="32"/>
      <c r="B107" s="75" t="s">
        <v>1865</v>
      </c>
      <c r="C107" s="76" t="s">
        <v>1866</v>
      </c>
      <c r="D107" s="361">
        <v>500.69</v>
      </c>
      <c r="E107" s="361"/>
      <c r="F107" s="267" t="s">
        <v>1867</v>
      </c>
      <c r="G107" s="267"/>
      <c r="H107" s="78" t="s">
        <v>1844</v>
      </c>
      <c r="I107" s="257">
        <f aca="true" t="shared" si="20" ref="I107:I112">(N107/8.05)*$D$8*1.1</f>
        <v>30.7111801242236</v>
      </c>
      <c r="J107" s="38">
        <f aca="true" t="shared" si="21" ref="J107:J112">I107*0.95</f>
        <v>29.175621118012423</v>
      </c>
      <c r="K107" s="38">
        <f aca="true" t="shared" si="22" ref="K107:K112">I107*0.9</f>
        <v>27.64006211180124</v>
      </c>
      <c r="L107" s="38">
        <f aca="true" t="shared" si="23" ref="L107:L112">I107*0.8</f>
        <v>24.568944099378882</v>
      </c>
      <c r="M107" s="38">
        <f aca="true" t="shared" si="24" ref="M107:M112">I107*0.7</f>
        <v>21.497826086956522</v>
      </c>
      <c r="N107" s="51">
        <v>14.5</v>
      </c>
    </row>
    <row r="108" spans="1:14" ht="12.75" customHeight="1">
      <c r="A108" s="32"/>
      <c r="B108" s="79" t="s">
        <v>1868</v>
      </c>
      <c r="C108" s="76" t="s">
        <v>1866</v>
      </c>
      <c r="D108" s="361">
        <v>500.69</v>
      </c>
      <c r="E108" s="361"/>
      <c r="F108" s="267" t="s">
        <v>1869</v>
      </c>
      <c r="G108" s="267"/>
      <c r="H108" s="80">
        <v>0</v>
      </c>
      <c r="I108" s="257">
        <f t="shared" si="20"/>
        <v>41.95253105590062</v>
      </c>
      <c r="J108" s="38">
        <f t="shared" si="21"/>
        <v>39.854904503105594</v>
      </c>
      <c r="K108" s="38">
        <f t="shared" si="22"/>
        <v>37.75727795031056</v>
      </c>
      <c r="L108" s="38">
        <f t="shared" si="23"/>
        <v>33.5620248447205</v>
      </c>
      <c r="M108" s="38">
        <f t="shared" si="24"/>
        <v>29.36677173913044</v>
      </c>
      <c r="N108" s="51">
        <v>19.8075</v>
      </c>
    </row>
    <row r="109" spans="1:14" ht="12.75" customHeight="1">
      <c r="A109" s="32"/>
      <c r="B109" s="75" t="s">
        <v>1870</v>
      </c>
      <c r="C109" s="76" t="s">
        <v>1866</v>
      </c>
      <c r="D109" s="361">
        <v>500.69</v>
      </c>
      <c r="E109" s="361"/>
      <c r="F109" s="267" t="s">
        <v>1871</v>
      </c>
      <c r="G109" s="267"/>
      <c r="H109" s="80">
        <v>1</v>
      </c>
      <c r="I109" s="257">
        <f t="shared" si="20"/>
        <v>60.15155279503105</v>
      </c>
      <c r="J109" s="38">
        <f t="shared" si="21"/>
        <v>57.143975155279506</v>
      </c>
      <c r="K109" s="38">
        <f t="shared" si="22"/>
        <v>54.136397515527946</v>
      </c>
      <c r="L109" s="38">
        <f t="shared" si="23"/>
        <v>48.12124223602484</v>
      </c>
      <c r="M109" s="38">
        <f t="shared" si="24"/>
        <v>42.10608695652174</v>
      </c>
      <c r="N109" s="51">
        <v>28.4</v>
      </c>
    </row>
    <row r="110" spans="1:14" ht="12.75" customHeight="1">
      <c r="A110" s="32"/>
      <c r="B110" s="46" t="s">
        <v>1872</v>
      </c>
      <c r="C110" s="76" t="s">
        <v>1866</v>
      </c>
      <c r="D110" s="361">
        <v>500.69</v>
      </c>
      <c r="E110" s="361"/>
      <c r="F110" s="267" t="s">
        <v>1873</v>
      </c>
      <c r="G110" s="267"/>
      <c r="H110" s="80">
        <v>2</v>
      </c>
      <c r="I110" s="257">
        <f t="shared" si="20"/>
        <v>87.05031055900622</v>
      </c>
      <c r="J110" s="38">
        <f t="shared" si="21"/>
        <v>82.69779503105592</v>
      </c>
      <c r="K110" s="38">
        <f t="shared" si="22"/>
        <v>78.3452795031056</v>
      </c>
      <c r="L110" s="38">
        <f t="shared" si="23"/>
        <v>69.64024844720498</v>
      </c>
      <c r="M110" s="38">
        <f t="shared" si="24"/>
        <v>60.93521739130436</v>
      </c>
      <c r="N110" s="51">
        <v>41.1</v>
      </c>
    </row>
    <row r="111" spans="1:14" ht="12.75" customHeight="1">
      <c r="A111" s="32"/>
      <c r="B111" s="79" t="s">
        <v>1874</v>
      </c>
      <c r="C111" s="76" t="s">
        <v>1866</v>
      </c>
      <c r="D111" s="361">
        <v>500.69</v>
      </c>
      <c r="E111" s="361"/>
      <c r="F111" s="267" t="s">
        <v>1875</v>
      </c>
      <c r="G111" s="267"/>
      <c r="H111" s="80">
        <v>3</v>
      </c>
      <c r="I111" s="257">
        <f t="shared" si="20"/>
        <v>128.7751552795031</v>
      </c>
      <c r="J111" s="38">
        <f t="shared" si="21"/>
        <v>122.33639751552796</v>
      </c>
      <c r="K111" s="38">
        <f t="shared" si="22"/>
        <v>115.8976397515528</v>
      </c>
      <c r="L111" s="38">
        <f t="shared" si="23"/>
        <v>103.0201242236025</v>
      </c>
      <c r="M111" s="38">
        <f t="shared" si="24"/>
        <v>90.14260869565219</v>
      </c>
      <c r="N111" s="51">
        <v>60.8</v>
      </c>
    </row>
    <row r="112" spans="1:14" ht="12.75" customHeight="1">
      <c r="A112" s="32"/>
      <c r="B112" s="79" t="s">
        <v>1876</v>
      </c>
      <c r="C112" s="76" t="s">
        <v>1866</v>
      </c>
      <c r="D112" s="361">
        <v>500.69</v>
      </c>
      <c r="E112" s="361"/>
      <c r="F112" s="267" t="s">
        <v>1877</v>
      </c>
      <c r="G112" s="267"/>
      <c r="H112" s="80">
        <v>4</v>
      </c>
      <c r="I112" s="257">
        <f t="shared" si="20"/>
        <v>473.1618571428571</v>
      </c>
      <c r="J112" s="38">
        <f t="shared" si="21"/>
        <v>449.5037642857143</v>
      </c>
      <c r="K112" s="38">
        <f t="shared" si="22"/>
        <v>425.8456714285714</v>
      </c>
      <c r="L112" s="38">
        <f t="shared" si="23"/>
        <v>378.5294857142857</v>
      </c>
      <c r="M112" s="38">
        <f t="shared" si="24"/>
        <v>331.2133</v>
      </c>
      <c r="N112" s="51">
        <v>223.399</v>
      </c>
    </row>
    <row r="113" spans="1:14" ht="12.75" customHeight="1">
      <c r="A113" s="32"/>
      <c r="B113" s="348" t="s">
        <v>1878</v>
      </c>
      <c r="C113" s="348"/>
      <c r="D113" s="348"/>
      <c r="E113" s="348"/>
      <c r="F113" s="348"/>
      <c r="G113" s="348"/>
      <c r="H113" s="348"/>
      <c r="I113" s="259"/>
      <c r="J113" s="58"/>
      <c r="K113" s="61"/>
      <c r="L113" s="61"/>
      <c r="M113" s="61"/>
      <c r="N113" s="58"/>
    </row>
    <row r="114" spans="1:14" ht="12.75" customHeight="1">
      <c r="A114" s="32"/>
      <c r="B114" s="304" t="s">
        <v>1747</v>
      </c>
      <c r="C114" s="304" t="s">
        <v>1748</v>
      </c>
      <c r="D114" s="270" t="s">
        <v>1749</v>
      </c>
      <c r="E114" s="270"/>
      <c r="F114" s="270"/>
      <c r="G114" s="270"/>
      <c r="H114" s="270"/>
      <c r="I114" s="301" t="s">
        <v>1750</v>
      </c>
      <c r="J114" s="301" t="s">
        <v>1750</v>
      </c>
      <c r="K114" s="301" t="s">
        <v>1750</v>
      </c>
      <c r="L114" s="301" t="s">
        <v>1750</v>
      </c>
      <c r="M114" s="301" t="s">
        <v>1750</v>
      </c>
      <c r="N114" s="298" t="s">
        <v>1750</v>
      </c>
    </row>
    <row r="115" spans="1:14" ht="23.25" customHeight="1">
      <c r="A115" s="32"/>
      <c r="B115" s="304"/>
      <c r="C115" s="304"/>
      <c r="D115" s="298" t="s">
        <v>1774</v>
      </c>
      <c r="E115" s="298"/>
      <c r="F115" s="298" t="s">
        <v>1752</v>
      </c>
      <c r="G115" s="298"/>
      <c r="H115" s="29" t="s">
        <v>1879</v>
      </c>
      <c r="I115" s="301"/>
      <c r="J115" s="301"/>
      <c r="K115" s="301"/>
      <c r="L115" s="301"/>
      <c r="M115" s="301"/>
      <c r="N115" s="298"/>
    </row>
    <row r="116" spans="1:14" ht="12.75" customHeight="1">
      <c r="A116" s="32"/>
      <c r="B116" s="75" t="s">
        <v>1880</v>
      </c>
      <c r="C116" s="76" t="s">
        <v>1881</v>
      </c>
      <c r="D116" s="361">
        <v>500.69</v>
      </c>
      <c r="E116" s="361"/>
      <c r="F116" s="267" t="s">
        <v>1882</v>
      </c>
      <c r="G116" s="267"/>
      <c r="H116" s="78" t="s">
        <v>1883</v>
      </c>
      <c r="I116" s="257">
        <f>(N116/8.05)*$D$8*1.1</f>
        <v>31.5583850931677</v>
      </c>
      <c r="J116" s="81">
        <f>I116*0.95</f>
        <v>29.980465838509318</v>
      </c>
      <c r="K116" s="81">
        <f>I116*0.9</f>
        <v>28.40254658385093</v>
      </c>
      <c r="L116" s="81">
        <f>I116*0.8</f>
        <v>25.246708074534162</v>
      </c>
      <c r="M116" s="81">
        <f>I116*0.7</f>
        <v>22.090869565217393</v>
      </c>
      <c r="N116" s="51">
        <v>14.9</v>
      </c>
    </row>
    <row r="117" spans="1:14" ht="12.75" customHeight="1">
      <c r="A117" s="32"/>
      <c r="B117" s="82"/>
      <c r="C117" s="16"/>
      <c r="D117" s="83"/>
      <c r="E117" s="83"/>
      <c r="F117" s="84"/>
      <c r="G117" s="84"/>
      <c r="H117" s="18"/>
      <c r="I117" s="71"/>
      <c r="J117" s="85"/>
      <c r="K117" s="85"/>
      <c r="L117" s="85"/>
      <c r="M117" s="85"/>
      <c r="N117" s="71"/>
    </row>
    <row r="118" spans="1:14" ht="12.75" customHeight="1">
      <c r="A118" s="32"/>
      <c r="B118" s="82"/>
      <c r="C118" s="16"/>
      <c r="D118" s="83"/>
      <c r="E118" s="83"/>
      <c r="F118" s="84"/>
      <c r="G118" s="84"/>
      <c r="H118" s="18"/>
      <c r="I118" s="71"/>
      <c r="J118" s="85"/>
      <c r="K118" s="85"/>
      <c r="L118" s="85"/>
      <c r="M118" s="85"/>
      <c r="N118" s="71"/>
    </row>
    <row r="119" spans="1:14" ht="12.75" customHeight="1">
      <c r="A119" s="32"/>
      <c r="B119" s="82"/>
      <c r="C119" s="16"/>
      <c r="D119" s="83"/>
      <c r="E119" s="83"/>
      <c r="F119" s="84"/>
      <c r="G119" s="84"/>
      <c r="H119" s="18"/>
      <c r="I119" s="71"/>
      <c r="J119" s="85"/>
      <c r="K119" s="85"/>
      <c r="L119" s="85"/>
      <c r="M119" s="85"/>
      <c r="N119" s="71"/>
    </row>
    <row r="120" spans="2:14" ht="13.5" customHeight="1">
      <c r="B120" s="348" t="s">
        <v>1884</v>
      </c>
      <c r="C120" s="348"/>
      <c r="D120" s="348"/>
      <c r="E120" s="348"/>
      <c r="F120" s="348"/>
      <c r="G120" s="348"/>
      <c r="H120" s="348"/>
      <c r="I120" s="259"/>
      <c r="J120" s="58"/>
      <c r="K120" s="61"/>
      <c r="L120" s="61"/>
      <c r="M120" s="61"/>
      <c r="N120" s="58"/>
    </row>
    <row r="121" spans="1:14" s="62" customFormat="1" ht="12.75" customHeight="1">
      <c r="A121"/>
      <c r="B121" s="304" t="s">
        <v>1747</v>
      </c>
      <c r="C121" s="304" t="s">
        <v>1748</v>
      </c>
      <c r="D121" s="270" t="s">
        <v>1749</v>
      </c>
      <c r="E121" s="270"/>
      <c r="F121" s="270"/>
      <c r="G121" s="270"/>
      <c r="H121" s="270"/>
      <c r="I121" s="301" t="s">
        <v>1750</v>
      </c>
      <c r="J121" s="301" t="s">
        <v>1750</v>
      </c>
      <c r="K121" s="301" t="s">
        <v>1750</v>
      </c>
      <c r="L121" s="301" t="s">
        <v>1750</v>
      </c>
      <c r="M121" s="301" t="s">
        <v>1750</v>
      </c>
      <c r="N121" s="298" t="s">
        <v>1750</v>
      </c>
    </row>
    <row r="122" spans="1:14" s="31" customFormat="1" ht="21.75" customHeight="1">
      <c r="A122"/>
      <c r="B122" s="304"/>
      <c r="C122" s="304"/>
      <c r="D122" s="298" t="s">
        <v>1774</v>
      </c>
      <c r="E122" s="298"/>
      <c r="F122" s="298" t="s">
        <v>1752</v>
      </c>
      <c r="G122" s="298"/>
      <c r="H122" s="29" t="s">
        <v>1885</v>
      </c>
      <c r="I122" s="301"/>
      <c r="J122" s="301"/>
      <c r="K122" s="301"/>
      <c r="L122" s="301"/>
      <c r="M122" s="301"/>
      <c r="N122" s="298"/>
    </row>
    <row r="123" spans="1:14" ht="12.75" customHeight="1">
      <c r="A123" s="32"/>
      <c r="B123" s="46" t="s">
        <v>1886</v>
      </c>
      <c r="C123" s="76" t="s">
        <v>1887</v>
      </c>
      <c r="D123" s="360">
        <v>690</v>
      </c>
      <c r="E123" s="360"/>
      <c r="F123" s="360">
        <v>100</v>
      </c>
      <c r="G123" s="360"/>
      <c r="H123" s="78" t="s">
        <v>1844</v>
      </c>
      <c r="I123" s="257">
        <f aca="true" t="shared" si="25" ref="I123:I128">(N123/8.05)*$D$8*1.1</f>
        <v>33.88819875776397</v>
      </c>
      <c r="J123" s="38">
        <f aca="true" t="shared" si="26" ref="J123:J128">I123*0.95</f>
        <v>32.19378881987578</v>
      </c>
      <c r="K123" s="38">
        <f aca="true" t="shared" si="27" ref="K123:K128">I123*0.9</f>
        <v>30.499378881987578</v>
      </c>
      <c r="L123" s="38">
        <f aca="true" t="shared" si="28" ref="L123:L128">I123*0.85</f>
        <v>28.804968944099375</v>
      </c>
      <c r="M123" s="38">
        <f aca="true" t="shared" si="29" ref="M123:M128">I123*0.8</f>
        <v>27.11055900621118</v>
      </c>
      <c r="N123" s="51">
        <v>16</v>
      </c>
    </row>
    <row r="124" spans="1:14" ht="12.75" customHeight="1">
      <c r="A124" s="32"/>
      <c r="B124" s="46" t="s">
        <v>1888</v>
      </c>
      <c r="C124" s="76" t="s">
        <v>1887</v>
      </c>
      <c r="D124" s="360">
        <v>690</v>
      </c>
      <c r="E124" s="360"/>
      <c r="F124" s="360">
        <v>160</v>
      </c>
      <c r="G124" s="360"/>
      <c r="H124" s="80">
        <v>0</v>
      </c>
      <c r="I124" s="257">
        <f t="shared" si="25"/>
        <v>60.15155279503105</v>
      </c>
      <c r="J124" s="38">
        <f t="shared" si="26"/>
        <v>57.143975155279506</v>
      </c>
      <c r="K124" s="38">
        <f t="shared" si="27"/>
        <v>54.136397515527946</v>
      </c>
      <c r="L124" s="38">
        <f t="shared" si="28"/>
        <v>51.128819875776394</v>
      </c>
      <c r="M124" s="38">
        <f t="shared" si="29"/>
        <v>48.12124223602484</v>
      </c>
      <c r="N124" s="51">
        <v>28.4</v>
      </c>
    </row>
    <row r="125" spans="1:14" ht="12.75" customHeight="1">
      <c r="A125" s="32"/>
      <c r="B125" s="46" t="s">
        <v>1889</v>
      </c>
      <c r="C125" s="76" t="s">
        <v>1887</v>
      </c>
      <c r="D125" s="360">
        <v>690</v>
      </c>
      <c r="E125" s="360"/>
      <c r="F125" s="360">
        <v>250</v>
      </c>
      <c r="G125" s="360"/>
      <c r="H125" s="80">
        <v>1</v>
      </c>
      <c r="I125" s="257">
        <f t="shared" si="25"/>
        <v>82.92018633540373</v>
      </c>
      <c r="J125" s="38">
        <f t="shared" si="26"/>
        <v>78.77417701863355</v>
      </c>
      <c r="K125" s="38">
        <f t="shared" si="27"/>
        <v>74.62816770186336</v>
      </c>
      <c r="L125" s="38">
        <f t="shared" si="28"/>
        <v>70.48215838509317</v>
      </c>
      <c r="M125" s="38">
        <f t="shared" si="29"/>
        <v>66.33614906832298</v>
      </c>
      <c r="N125" s="51">
        <v>39.15</v>
      </c>
    </row>
    <row r="126" spans="1:14" ht="12.75" customHeight="1">
      <c r="A126" s="32"/>
      <c r="B126" s="46" t="s">
        <v>1890</v>
      </c>
      <c r="C126" s="76" t="s">
        <v>1887</v>
      </c>
      <c r="D126" s="360">
        <v>690</v>
      </c>
      <c r="E126" s="360"/>
      <c r="F126" s="360">
        <v>400</v>
      </c>
      <c r="G126" s="360"/>
      <c r="H126" s="80">
        <v>2</v>
      </c>
      <c r="I126" s="257">
        <f t="shared" si="25"/>
        <v>145.7192546583851</v>
      </c>
      <c r="J126" s="38">
        <f t="shared" si="26"/>
        <v>138.43329192546585</v>
      </c>
      <c r="K126" s="38">
        <f t="shared" si="27"/>
        <v>131.14732919254658</v>
      </c>
      <c r="L126" s="38">
        <f t="shared" si="28"/>
        <v>123.86136645962733</v>
      </c>
      <c r="M126" s="38">
        <f t="shared" si="29"/>
        <v>116.57540372670809</v>
      </c>
      <c r="N126" s="51">
        <v>68.8</v>
      </c>
    </row>
    <row r="127" spans="1:14" ht="12.75" customHeight="1">
      <c r="A127" s="32"/>
      <c r="B127" s="46" t="s">
        <v>1891</v>
      </c>
      <c r="C127" s="76" t="s">
        <v>1887</v>
      </c>
      <c r="D127" s="360">
        <v>690</v>
      </c>
      <c r="E127" s="360"/>
      <c r="F127" s="360">
        <v>630</v>
      </c>
      <c r="G127" s="360"/>
      <c r="H127" s="80">
        <v>3</v>
      </c>
      <c r="I127" s="257">
        <f t="shared" si="25"/>
        <v>189.35031055900623</v>
      </c>
      <c r="J127" s="38">
        <f t="shared" si="26"/>
        <v>179.88279503105593</v>
      </c>
      <c r="K127" s="38">
        <f t="shared" si="27"/>
        <v>170.4152795031056</v>
      </c>
      <c r="L127" s="38">
        <f t="shared" si="28"/>
        <v>160.94776397515528</v>
      </c>
      <c r="M127" s="38">
        <f t="shared" si="29"/>
        <v>151.48024844720499</v>
      </c>
      <c r="N127" s="51">
        <v>89.4</v>
      </c>
    </row>
    <row r="128" spans="1:14" ht="12.75" customHeight="1">
      <c r="A128" s="32"/>
      <c r="B128" s="46" t="s">
        <v>1892</v>
      </c>
      <c r="C128" s="76" t="s">
        <v>1887</v>
      </c>
      <c r="D128" s="360">
        <v>690</v>
      </c>
      <c r="E128" s="360"/>
      <c r="F128" s="360">
        <v>1000</v>
      </c>
      <c r="G128" s="360"/>
      <c r="H128" s="80">
        <v>4</v>
      </c>
      <c r="I128" s="257">
        <f t="shared" si="25"/>
        <v>568.0509316770186</v>
      </c>
      <c r="J128" s="38">
        <f t="shared" si="26"/>
        <v>539.6483850931677</v>
      </c>
      <c r="K128" s="38">
        <f t="shared" si="27"/>
        <v>511.2458385093168</v>
      </c>
      <c r="L128" s="38">
        <f t="shared" si="28"/>
        <v>482.84329192546585</v>
      </c>
      <c r="M128" s="38">
        <f t="shared" si="29"/>
        <v>454.44074534161496</v>
      </c>
      <c r="N128" s="51">
        <v>268.2</v>
      </c>
    </row>
    <row r="129" spans="2:14" ht="13.5" customHeight="1">
      <c r="B129" s="348" t="s">
        <v>1893</v>
      </c>
      <c r="C129" s="348"/>
      <c r="D129" s="348"/>
      <c r="E129" s="348"/>
      <c r="F129" s="348"/>
      <c r="G129" s="348"/>
      <c r="H129" s="348"/>
      <c r="I129" s="259"/>
      <c r="J129" s="58"/>
      <c r="K129" s="61"/>
      <c r="L129" s="61"/>
      <c r="M129" s="61"/>
      <c r="N129" s="58"/>
    </row>
    <row r="130" spans="1:14" s="62" customFormat="1" ht="12.75" customHeight="1">
      <c r="A130"/>
      <c r="B130" s="304" t="s">
        <v>1747</v>
      </c>
      <c r="C130" s="304" t="s">
        <v>1748</v>
      </c>
      <c r="D130" s="270" t="s">
        <v>1749</v>
      </c>
      <c r="E130" s="270"/>
      <c r="F130" s="270"/>
      <c r="G130" s="270"/>
      <c r="H130" s="270"/>
      <c r="I130" s="301" t="s">
        <v>1750</v>
      </c>
      <c r="J130" s="301" t="s">
        <v>1750</v>
      </c>
      <c r="K130" s="301" t="s">
        <v>1750</v>
      </c>
      <c r="L130" s="301" t="s">
        <v>1750</v>
      </c>
      <c r="M130" s="301" t="s">
        <v>1750</v>
      </c>
      <c r="N130" s="298" t="s">
        <v>1750</v>
      </c>
    </row>
    <row r="131" spans="1:14" s="31" customFormat="1" ht="12.75" customHeight="1">
      <c r="A131"/>
      <c r="B131" s="304"/>
      <c r="C131" s="304"/>
      <c r="D131" s="298" t="s">
        <v>1774</v>
      </c>
      <c r="E131" s="298"/>
      <c r="F131" s="298"/>
      <c r="G131" s="298"/>
      <c r="H131" s="298"/>
      <c r="I131" s="301"/>
      <c r="J131" s="301"/>
      <c r="K131" s="301"/>
      <c r="L131" s="301"/>
      <c r="M131" s="301"/>
      <c r="N131" s="298"/>
    </row>
    <row r="132" spans="1:14" ht="12.75" customHeight="1">
      <c r="A132" s="32"/>
      <c r="B132" s="46" t="s">
        <v>1894</v>
      </c>
      <c r="C132" s="76" t="s">
        <v>1895</v>
      </c>
      <c r="D132" s="359">
        <v>1000</v>
      </c>
      <c r="E132" s="359"/>
      <c r="F132" s="359"/>
      <c r="G132" s="359"/>
      <c r="H132" s="359"/>
      <c r="I132" s="257">
        <f>(N132/8.05)*$D$8*1.1</f>
        <v>40.242236024844715</v>
      </c>
      <c r="J132" s="38">
        <f>I132*0.95</f>
        <v>38.23012422360248</v>
      </c>
      <c r="K132" s="38">
        <f>I132*0.9</f>
        <v>36.218012422360246</v>
      </c>
      <c r="L132" s="38">
        <f>I132*0.85</f>
        <v>34.205900621118005</v>
      </c>
      <c r="M132" s="38">
        <f>I132*0.8</f>
        <v>32.19378881987577</v>
      </c>
      <c r="N132" s="51">
        <v>19</v>
      </c>
    </row>
    <row r="133" spans="2:14" ht="15.75">
      <c r="B133" s="348" t="s">
        <v>1896</v>
      </c>
      <c r="C133" s="348"/>
      <c r="D133" s="348"/>
      <c r="E133" s="348"/>
      <c r="F133" s="348"/>
      <c r="G133" s="348"/>
      <c r="H133" s="348"/>
      <c r="I133" s="259"/>
      <c r="J133" s="58"/>
      <c r="K133" s="61"/>
      <c r="L133" s="61"/>
      <c r="M133" s="61"/>
      <c r="N133" s="58"/>
    </row>
    <row r="134" spans="2:14" ht="12.75" customHeight="1">
      <c r="B134" s="304" t="s">
        <v>1747</v>
      </c>
      <c r="C134" s="304" t="s">
        <v>1748</v>
      </c>
      <c r="D134" s="270" t="s">
        <v>1749</v>
      </c>
      <c r="E134" s="270"/>
      <c r="F134" s="270"/>
      <c r="G134" s="270"/>
      <c r="H134" s="270"/>
      <c r="I134" s="301" t="s">
        <v>1750</v>
      </c>
      <c r="J134" s="301" t="s">
        <v>1750</v>
      </c>
      <c r="K134" s="301" t="s">
        <v>1750</v>
      </c>
      <c r="L134" s="301" t="s">
        <v>1750</v>
      </c>
      <c r="M134" s="301" t="s">
        <v>1750</v>
      </c>
      <c r="N134" s="298" t="s">
        <v>1750</v>
      </c>
    </row>
    <row r="135" spans="2:14" ht="21.75" customHeight="1">
      <c r="B135" s="304"/>
      <c r="C135" s="304"/>
      <c r="D135" s="298" t="s">
        <v>1774</v>
      </c>
      <c r="E135" s="298"/>
      <c r="F135" s="298" t="s">
        <v>1752</v>
      </c>
      <c r="G135" s="298"/>
      <c r="H135" s="298"/>
      <c r="I135" s="301"/>
      <c r="J135" s="301"/>
      <c r="K135" s="301"/>
      <c r="L135" s="301"/>
      <c r="M135" s="301"/>
      <c r="N135" s="298"/>
    </row>
    <row r="136" spans="1:14" ht="23.25" customHeight="1">
      <c r="A136" s="32"/>
      <c r="B136" s="33" t="s">
        <v>1897</v>
      </c>
      <c r="C136" s="34" t="s">
        <v>1898</v>
      </c>
      <c r="D136" s="358">
        <v>250</v>
      </c>
      <c r="E136" s="358"/>
      <c r="F136" s="267" t="s">
        <v>1899</v>
      </c>
      <c r="G136" s="267"/>
      <c r="H136" s="267"/>
      <c r="I136" s="257">
        <f>(N136/8.05)*$D$8*1.1</f>
        <v>0.9531055900621118</v>
      </c>
      <c r="J136" s="38">
        <f>I136*0.95</f>
        <v>0.9054503105590063</v>
      </c>
      <c r="K136" s="38">
        <f>I136*0.9</f>
        <v>0.8577950310559006</v>
      </c>
      <c r="L136" s="38">
        <f>I136*0.8</f>
        <v>0.7624844720496895</v>
      </c>
      <c r="M136" s="38">
        <f>I136*0.7</f>
        <v>0.6671739130434783</v>
      </c>
      <c r="N136" s="51">
        <v>0.45</v>
      </c>
    </row>
    <row r="137" spans="1:14" ht="12.75" customHeight="1">
      <c r="A137" s="32"/>
      <c r="B137" s="33" t="s">
        <v>1897</v>
      </c>
      <c r="C137" s="76" t="s">
        <v>1898</v>
      </c>
      <c r="D137" s="359">
        <v>250</v>
      </c>
      <c r="E137" s="359"/>
      <c r="F137" s="267" t="s">
        <v>1900</v>
      </c>
      <c r="G137" s="267"/>
      <c r="H137" s="267"/>
      <c r="I137" s="257">
        <f>(N137/8.05)*$D$8*1.1</f>
        <v>1.2708074534161489</v>
      </c>
      <c r="J137" s="38">
        <f>I137*0.95</f>
        <v>1.2072670807453416</v>
      </c>
      <c r="K137" s="38">
        <f>I137*0.9</f>
        <v>1.143726708074534</v>
      </c>
      <c r="L137" s="38">
        <f>I137*0.8</f>
        <v>1.0166459627329192</v>
      </c>
      <c r="M137" s="38">
        <f>I137*0.7</f>
        <v>0.8895652173913043</v>
      </c>
      <c r="N137" s="51">
        <v>0.6</v>
      </c>
    </row>
    <row r="138" spans="2:14" ht="13.5" customHeight="1">
      <c r="B138" s="313" t="s">
        <v>1901</v>
      </c>
      <c r="C138" s="313"/>
      <c r="D138" s="313"/>
      <c r="E138" s="313"/>
      <c r="F138" s="313"/>
      <c r="G138" s="313"/>
      <c r="H138" s="313"/>
      <c r="I138" s="357"/>
      <c r="J138" s="357"/>
      <c r="K138" s="357"/>
      <c r="L138" s="357"/>
      <c r="M138" s="357"/>
      <c r="N138"/>
    </row>
    <row r="139" spans="2:14" ht="12.75" customHeight="1">
      <c r="B139" s="304" t="s">
        <v>1747</v>
      </c>
      <c r="C139" s="304" t="s">
        <v>1748</v>
      </c>
      <c r="D139" s="305" t="s">
        <v>1749</v>
      </c>
      <c r="E139" s="305"/>
      <c r="F139" s="305"/>
      <c r="G139" s="305"/>
      <c r="H139" s="305"/>
      <c r="I139" s="301" t="s">
        <v>1750</v>
      </c>
      <c r="J139" s="301" t="s">
        <v>1750</v>
      </c>
      <c r="K139" s="301" t="s">
        <v>1750</v>
      </c>
      <c r="L139" s="301" t="s">
        <v>1750</v>
      </c>
      <c r="M139" s="301" t="s">
        <v>1750</v>
      </c>
      <c r="N139" s="298" t="s">
        <v>1750</v>
      </c>
    </row>
    <row r="140" spans="2:14" ht="21.75" customHeight="1">
      <c r="B140" s="304"/>
      <c r="C140" s="304"/>
      <c r="D140" s="298" t="s">
        <v>1902</v>
      </c>
      <c r="E140" s="298"/>
      <c r="F140" s="29" t="s">
        <v>1903</v>
      </c>
      <c r="G140" s="298" t="s">
        <v>1904</v>
      </c>
      <c r="H140" s="298"/>
      <c r="I140" s="301"/>
      <c r="J140" s="301"/>
      <c r="K140" s="301"/>
      <c r="L140" s="301"/>
      <c r="M140" s="301"/>
      <c r="N140" s="298"/>
    </row>
    <row r="141" spans="2:14" ht="12.75">
      <c r="B141" s="292" t="s">
        <v>1905</v>
      </c>
      <c r="C141" s="292"/>
      <c r="D141" s="292"/>
      <c r="E141" s="292"/>
      <c r="F141" s="292"/>
      <c r="G141" s="292"/>
      <c r="H141" s="292"/>
      <c r="I141" s="38"/>
      <c r="J141" s="86"/>
      <c r="K141" s="86"/>
      <c r="L141" s="86"/>
      <c r="M141" s="86"/>
      <c r="N141" s="33"/>
    </row>
    <row r="142" spans="1:14" ht="12.75" customHeight="1">
      <c r="A142" s="32"/>
      <c r="B142" s="33" t="s">
        <v>1906</v>
      </c>
      <c r="C142" s="34" t="s">
        <v>1907</v>
      </c>
      <c r="D142" s="302" t="s">
        <v>1908</v>
      </c>
      <c r="E142" s="302"/>
      <c r="F142" s="42" t="s">
        <v>1909</v>
      </c>
      <c r="G142" s="302" t="s">
        <v>1910</v>
      </c>
      <c r="H142" s="302"/>
      <c r="I142" s="257">
        <f aca="true" t="shared" si="30" ref="I142:I161">(N142/8.05)*$D$8*1.1</f>
        <v>91.92173913043477</v>
      </c>
      <c r="J142" s="38">
        <f aca="true" t="shared" si="31" ref="J142:J161">I142*0.95</f>
        <v>87.32565217391304</v>
      </c>
      <c r="K142" s="38">
        <f aca="true" t="shared" si="32" ref="K142:K161">I142*0.9</f>
        <v>82.7295652173913</v>
      </c>
      <c r="L142" s="38">
        <f aca="true" t="shared" si="33" ref="L142:L161">I142*0.85</f>
        <v>78.13347826086955</v>
      </c>
      <c r="M142" s="38">
        <f aca="true" t="shared" si="34" ref="M142:M161">I142*0.75</f>
        <v>68.94130434782608</v>
      </c>
      <c r="N142" s="51">
        <v>43.4</v>
      </c>
    </row>
    <row r="143" spans="1:14" ht="12.75" customHeight="1">
      <c r="A143" s="32"/>
      <c r="B143" s="33" t="s">
        <v>1911</v>
      </c>
      <c r="C143" s="34" t="s">
        <v>1907</v>
      </c>
      <c r="D143" s="302" t="s">
        <v>1912</v>
      </c>
      <c r="E143" s="302"/>
      <c r="F143" s="42" t="s">
        <v>1909</v>
      </c>
      <c r="G143" s="302" t="s">
        <v>1910</v>
      </c>
      <c r="H143" s="302"/>
      <c r="I143" s="257">
        <f t="shared" si="30"/>
        <v>96.36956521739131</v>
      </c>
      <c r="J143" s="38">
        <f t="shared" si="31"/>
        <v>91.55108695652176</v>
      </c>
      <c r="K143" s="38">
        <f t="shared" si="32"/>
        <v>86.73260869565219</v>
      </c>
      <c r="L143" s="38">
        <f t="shared" si="33"/>
        <v>81.9141304347826</v>
      </c>
      <c r="M143" s="38">
        <f t="shared" si="34"/>
        <v>72.27717391304348</v>
      </c>
      <c r="N143" s="51">
        <v>45.5</v>
      </c>
    </row>
    <row r="144" spans="1:14" ht="12.75" customHeight="1">
      <c r="A144" s="32"/>
      <c r="B144" s="33" t="s">
        <v>1913</v>
      </c>
      <c r="C144" s="34" t="s">
        <v>1907</v>
      </c>
      <c r="D144" s="302" t="s">
        <v>1914</v>
      </c>
      <c r="E144" s="302"/>
      <c r="F144" s="42" t="s">
        <v>1909</v>
      </c>
      <c r="G144" s="302" t="s">
        <v>1910</v>
      </c>
      <c r="H144" s="302"/>
      <c r="I144" s="257">
        <f t="shared" si="30"/>
        <v>108.12453416149067</v>
      </c>
      <c r="J144" s="38">
        <f t="shared" si="31"/>
        <v>102.71830745341614</v>
      </c>
      <c r="K144" s="38">
        <f t="shared" si="32"/>
        <v>97.3120807453416</v>
      </c>
      <c r="L144" s="38">
        <f t="shared" si="33"/>
        <v>91.90585403726706</v>
      </c>
      <c r="M144" s="38">
        <f t="shared" si="34"/>
        <v>81.09340062111801</v>
      </c>
      <c r="N144" s="51">
        <v>51.05</v>
      </c>
    </row>
    <row r="145" spans="1:14" ht="12.75" customHeight="1">
      <c r="A145" s="32"/>
      <c r="B145" s="33" t="s">
        <v>1915</v>
      </c>
      <c r="C145" s="34" t="s">
        <v>1907</v>
      </c>
      <c r="D145" s="302" t="s">
        <v>1792</v>
      </c>
      <c r="E145" s="302"/>
      <c r="F145" s="42" t="s">
        <v>1909</v>
      </c>
      <c r="G145" s="302" t="s">
        <v>1910</v>
      </c>
      <c r="H145" s="302"/>
      <c r="I145" s="257">
        <f t="shared" si="30"/>
        <v>155.2503105590062</v>
      </c>
      <c r="J145" s="38">
        <f t="shared" si="31"/>
        <v>147.4877950310559</v>
      </c>
      <c r="K145" s="38">
        <f t="shared" si="32"/>
        <v>139.72527950310558</v>
      </c>
      <c r="L145" s="38">
        <f t="shared" si="33"/>
        <v>131.96276397515527</v>
      </c>
      <c r="M145" s="38">
        <f t="shared" si="34"/>
        <v>116.43773291925466</v>
      </c>
      <c r="N145" s="51">
        <v>73.3</v>
      </c>
    </row>
    <row r="146" spans="1:14" ht="12.75" customHeight="1">
      <c r="A146" s="32"/>
      <c r="B146" s="33" t="s">
        <v>1916</v>
      </c>
      <c r="C146" s="34" t="s">
        <v>1907</v>
      </c>
      <c r="D146" s="302" t="s">
        <v>1917</v>
      </c>
      <c r="E146" s="302"/>
      <c r="F146" s="42" t="s">
        <v>1909</v>
      </c>
      <c r="G146" s="302" t="s">
        <v>1910</v>
      </c>
      <c r="H146" s="302"/>
      <c r="I146" s="257">
        <f t="shared" si="30"/>
        <v>179.60745341614907</v>
      </c>
      <c r="J146" s="38">
        <f t="shared" si="31"/>
        <v>170.62708074534163</v>
      </c>
      <c r="K146" s="38">
        <f t="shared" si="32"/>
        <v>161.64670807453416</v>
      </c>
      <c r="L146" s="38">
        <f t="shared" si="33"/>
        <v>152.66633540372672</v>
      </c>
      <c r="M146" s="38">
        <f t="shared" si="34"/>
        <v>134.7055900621118</v>
      </c>
      <c r="N146" s="51">
        <v>84.8</v>
      </c>
    </row>
    <row r="147" spans="1:14" s="87" customFormat="1" ht="12.75" customHeight="1">
      <c r="A147" s="32"/>
      <c r="B147" s="33" t="s">
        <v>1918</v>
      </c>
      <c r="C147" s="34" t="s">
        <v>1907</v>
      </c>
      <c r="D147" s="302" t="s">
        <v>1919</v>
      </c>
      <c r="E147" s="302"/>
      <c r="F147" s="42" t="s">
        <v>1909</v>
      </c>
      <c r="G147" s="302" t="s">
        <v>1910</v>
      </c>
      <c r="H147" s="302"/>
      <c r="I147" s="257">
        <f t="shared" si="30"/>
        <v>355.61428571428576</v>
      </c>
      <c r="J147" s="38">
        <f t="shared" si="31"/>
        <v>337.8335714285715</v>
      </c>
      <c r="K147" s="38">
        <f t="shared" si="32"/>
        <v>320.0528571428572</v>
      </c>
      <c r="L147" s="38">
        <f t="shared" si="33"/>
        <v>302.2721428571429</v>
      </c>
      <c r="M147" s="38">
        <f t="shared" si="34"/>
        <v>266.7107142857143</v>
      </c>
      <c r="N147" s="51">
        <v>167.9</v>
      </c>
    </row>
    <row r="148" spans="1:14" ht="12.75" customHeight="1">
      <c r="A148" s="32"/>
      <c r="B148" s="33" t="s">
        <v>1920</v>
      </c>
      <c r="C148" s="34" t="s">
        <v>1907</v>
      </c>
      <c r="D148" s="302" t="s">
        <v>1797</v>
      </c>
      <c r="E148" s="302"/>
      <c r="F148" s="42" t="s">
        <v>1909</v>
      </c>
      <c r="G148" s="302" t="s">
        <v>1910</v>
      </c>
      <c r="H148" s="302"/>
      <c r="I148" s="257">
        <f t="shared" si="30"/>
        <v>375.9472049689441</v>
      </c>
      <c r="J148" s="38">
        <f t="shared" si="31"/>
        <v>357.1498447204969</v>
      </c>
      <c r="K148" s="38">
        <f t="shared" si="32"/>
        <v>338.3524844720497</v>
      </c>
      <c r="L148" s="38">
        <f t="shared" si="33"/>
        <v>319.5551242236025</v>
      </c>
      <c r="M148" s="38">
        <f t="shared" si="34"/>
        <v>281.9604037267081</v>
      </c>
      <c r="N148" s="51">
        <v>177.5</v>
      </c>
    </row>
    <row r="149" spans="1:14" ht="12.75" customHeight="1">
      <c r="A149" s="32"/>
      <c r="B149" s="33" t="s">
        <v>1921</v>
      </c>
      <c r="C149" s="34" t="s">
        <v>1907</v>
      </c>
      <c r="D149" s="302" t="s">
        <v>1823</v>
      </c>
      <c r="E149" s="302"/>
      <c r="F149" s="42" t="s">
        <v>1909</v>
      </c>
      <c r="G149" s="302" t="s">
        <v>1910</v>
      </c>
      <c r="H149" s="302"/>
      <c r="I149" s="257">
        <f t="shared" si="30"/>
        <v>442.02919254658383</v>
      </c>
      <c r="J149" s="38">
        <f t="shared" si="31"/>
        <v>419.92773291925465</v>
      </c>
      <c r="K149" s="38">
        <f t="shared" si="32"/>
        <v>397.8262732919255</v>
      </c>
      <c r="L149" s="38">
        <f t="shared" si="33"/>
        <v>375.72481366459624</v>
      </c>
      <c r="M149" s="38">
        <f t="shared" si="34"/>
        <v>331.5218944099379</v>
      </c>
      <c r="N149" s="51">
        <v>208.7</v>
      </c>
    </row>
    <row r="150" spans="1:14" ht="12.75" customHeight="1">
      <c r="A150" s="32"/>
      <c r="B150" s="33" t="s">
        <v>1922</v>
      </c>
      <c r="C150" s="34" t="s">
        <v>1907</v>
      </c>
      <c r="D150" s="302" t="s">
        <v>1923</v>
      </c>
      <c r="E150" s="302"/>
      <c r="F150" s="42" t="s">
        <v>1909</v>
      </c>
      <c r="G150" s="302" t="s">
        <v>1910</v>
      </c>
      <c r="H150" s="302"/>
      <c r="I150" s="257">
        <f t="shared" si="30"/>
        <v>555.7664596273291</v>
      </c>
      <c r="J150" s="38">
        <f t="shared" si="31"/>
        <v>527.9781366459628</v>
      </c>
      <c r="K150" s="38">
        <f t="shared" si="32"/>
        <v>500.1898136645962</v>
      </c>
      <c r="L150" s="38">
        <f t="shared" si="33"/>
        <v>472.4014906832298</v>
      </c>
      <c r="M150" s="38">
        <f t="shared" si="34"/>
        <v>416.82484472049686</v>
      </c>
      <c r="N150" s="51">
        <v>262.4</v>
      </c>
    </row>
    <row r="151" spans="1:14" s="87" customFormat="1" ht="12.75" customHeight="1">
      <c r="A151" s="32"/>
      <c r="B151" s="33" t="s">
        <v>1924</v>
      </c>
      <c r="C151" s="34" t="s">
        <v>1907</v>
      </c>
      <c r="D151" s="302" t="s">
        <v>1925</v>
      </c>
      <c r="E151" s="302"/>
      <c r="F151" s="42" t="s">
        <v>1909</v>
      </c>
      <c r="G151" s="302" t="s">
        <v>1910</v>
      </c>
      <c r="H151" s="302"/>
      <c r="I151" s="257">
        <f t="shared" si="30"/>
        <v>639.4279503105589</v>
      </c>
      <c r="J151" s="38">
        <f t="shared" si="31"/>
        <v>607.456552795031</v>
      </c>
      <c r="K151" s="38">
        <f t="shared" si="32"/>
        <v>575.485155279503</v>
      </c>
      <c r="L151" s="38">
        <f t="shared" si="33"/>
        <v>543.513757763975</v>
      </c>
      <c r="M151" s="38">
        <f t="shared" si="34"/>
        <v>479.57096273291916</v>
      </c>
      <c r="N151" s="51">
        <v>301.9</v>
      </c>
    </row>
    <row r="152" spans="1:14" s="87" customFormat="1" ht="12.75" customHeight="1">
      <c r="A152" s="32"/>
      <c r="B152" s="33" t="s">
        <v>1926</v>
      </c>
      <c r="C152" s="34" t="s">
        <v>1907</v>
      </c>
      <c r="D152" s="302" t="s">
        <v>1927</v>
      </c>
      <c r="E152" s="302"/>
      <c r="F152" s="42" t="s">
        <v>1909</v>
      </c>
      <c r="G152" s="302" t="s">
        <v>1910</v>
      </c>
      <c r="H152" s="302"/>
      <c r="I152" s="257">
        <f t="shared" si="30"/>
        <v>1823.6086956521738</v>
      </c>
      <c r="J152" s="38">
        <f t="shared" si="31"/>
        <v>1732.4282608695653</v>
      </c>
      <c r="K152" s="38">
        <f t="shared" si="32"/>
        <v>1641.2478260869564</v>
      </c>
      <c r="L152" s="38">
        <f t="shared" si="33"/>
        <v>1550.0673913043477</v>
      </c>
      <c r="M152" s="38">
        <f t="shared" si="34"/>
        <v>1367.7065217391303</v>
      </c>
      <c r="N152" s="51">
        <v>861</v>
      </c>
    </row>
    <row r="153" spans="1:14" s="87" customFormat="1" ht="12.75" customHeight="1">
      <c r="A153" s="32"/>
      <c r="B153" s="33" t="s">
        <v>1928</v>
      </c>
      <c r="C153" s="34" t="s">
        <v>1907</v>
      </c>
      <c r="D153" s="302" t="s">
        <v>1929</v>
      </c>
      <c r="E153" s="302"/>
      <c r="F153" s="42" t="s">
        <v>1909</v>
      </c>
      <c r="G153" s="302" t="s">
        <v>1910</v>
      </c>
      <c r="H153" s="302"/>
      <c r="I153" s="257">
        <f t="shared" si="30"/>
        <v>1909.6000000000001</v>
      </c>
      <c r="J153" s="38">
        <f t="shared" si="31"/>
        <v>1814.1200000000003</v>
      </c>
      <c r="K153" s="38">
        <f t="shared" si="32"/>
        <v>1718.64</v>
      </c>
      <c r="L153" s="38">
        <f t="shared" si="33"/>
        <v>1623.16</v>
      </c>
      <c r="M153" s="38">
        <f t="shared" si="34"/>
        <v>1432.2</v>
      </c>
      <c r="N153" s="51">
        <v>901.6</v>
      </c>
    </row>
    <row r="154" spans="1:14" s="87" customFormat="1" ht="12.75" customHeight="1">
      <c r="A154" s="32"/>
      <c r="B154" s="33" t="s">
        <v>1930</v>
      </c>
      <c r="C154" s="34" t="s">
        <v>1907</v>
      </c>
      <c r="D154" s="302" t="s">
        <v>1931</v>
      </c>
      <c r="E154" s="302"/>
      <c r="F154" s="42" t="s">
        <v>1909</v>
      </c>
      <c r="G154" s="302" t="s">
        <v>1910</v>
      </c>
      <c r="H154" s="302"/>
      <c r="I154" s="257">
        <f t="shared" si="30"/>
        <v>2179.434782608696</v>
      </c>
      <c r="J154" s="38">
        <f t="shared" si="31"/>
        <v>2070.463043478261</v>
      </c>
      <c r="K154" s="38">
        <f t="shared" si="32"/>
        <v>1961.4913043478264</v>
      </c>
      <c r="L154" s="38">
        <f t="shared" si="33"/>
        <v>1852.5195652173916</v>
      </c>
      <c r="M154" s="38">
        <f t="shared" si="34"/>
        <v>1634.576086956522</v>
      </c>
      <c r="N154" s="51">
        <v>1029</v>
      </c>
    </row>
    <row r="155" spans="1:14" s="87" customFormat="1" ht="12.75" customHeight="1">
      <c r="A155" s="32"/>
      <c r="B155" s="33" t="s">
        <v>1932</v>
      </c>
      <c r="C155" s="34" t="s">
        <v>1907</v>
      </c>
      <c r="D155" s="302" t="s">
        <v>1933</v>
      </c>
      <c r="E155" s="302"/>
      <c r="F155" s="42" t="s">
        <v>1909</v>
      </c>
      <c r="G155" s="302" t="s">
        <v>1910</v>
      </c>
      <c r="H155" s="302"/>
      <c r="I155" s="257">
        <f t="shared" si="30"/>
        <v>2372.173913043478</v>
      </c>
      <c r="J155" s="38">
        <f t="shared" si="31"/>
        <v>2253.5652173913045</v>
      </c>
      <c r="K155" s="38">
        <f t="shared" si="32"/>
        <v>2134.9565217391305</v>
      </c>
      <c r="L155" s="38">
        <f t="shared" si="33"/>
        <v>2016.3478260869563</v>
      </c>
      <c r="M155" s="38">
        <f t="shared" si="34"/>
        <v>1779.1304347826085</v>
      </c>
      <c r="N155" s="51">
        <v>1120</v>
      </c>
    </row>
    <row r="156" spans="1:14" s="87" customFormat="1" ht="12.75" customHeight="1">
      <c r="A156" s="32"/>
      <c r="B156" s="33" t="s">
        <v>1934</v>
      </c>
      <c r="C156" s="34" t="s">
        <v>1907</v>
      </c>
      <c r="D156" s="302" t="s">
        <v>1935</v>
      </c>
      <c r="E156" s="302"/>
      <c r="F156" s="42" t="s">
        <v>1909</v>
      </c>
      <c r="G156" s="302" t="s">
        <v>1910</v>
      </c>
      <c r="H156" s="302"/>
      <c r="I156" s="257">
        <f t="shared" si="30"/>
        <v>3118.5614906832297</v>
      </c>
      <c r="J156" s="38">
        <f t="shared" si="31"/>
        <v>2962.6334161490686</v>
      </c>
      <c r="K156" s="38">
        <f t="shared" si="32"/>
        <v>2806.705341614907</v>
      </c>
      <c r="L156" s="38">
        <f t="shared" si="33"/>
        <v>2650.7772670807453</v>
      </c>
      <c r="M156" s="38">
        <f t="shared" si="34"/>
        <v>2338.921118012422</v>
      </c>
      <c r="N156" s="51">
        <v>1472.4</v>
      </c>
    </row>
    <row r="157" spans="1:14" s="87" customFormat="1" ht="12" customHeight="1">
      <c r="A157" s="32"/>
      <c r="B157" s="33" t="s">
        <v>1936</v>
      </c>
      <c r="C157" s="34" t="s">
        <v>1907</v>
      </c>
      <c r="D157" s="302" t="s">
        <v>1937</v>
      </c>
      <c r="E157" s="302"/>
      <c r="F157" s="42" t="s">
        <v>1909</v>
      </c>
      <c r="G157" s="302" t="s">
        <v>1910</v>
      </c>
      <c r="H157" s="302"/>
      <c r="I157" s="257">
        <f t="shared" si="30"/>
        <v>4138.596273291925</v>
      </c>
      <c r="J157" s="38">
        <f t="shared" si="31"/>
        <v>3931.666459627329</v>
      </c>
      <c r="K157" s="38">
        <f t="shared" si="32"/>
        <v>3724.736645962733</v>
      </c>
      <c r="L157" s="38">
        <f t="shared" si="33"/>
        <v>3517.806832298136</v>
      </c>
      <c r="M157" s="38">
        <f t="shared" si="34"/>
        <v>3103.947204968944</v>
      </c>
      <c r="N157" s="51">
        <v>1954</v>
      </c>
    </row>
    <row r="158" spans="1:14" s="87" customFormat="1" ht="12.75" customHeight="1">
      <c r="A158" s="32"/>
      <c r="B158" s="33" t="s">
        <v>1938</v>
      </c>
      <c r="C158" s="34" t="s">
        <v>1907</v>
      </c>
      <c r="D158" s="302" t="s">
        <v>1939</v>
      </c>
      <c r="E158" s="302"/>
      <c r="F158" s="42" t="s">
        <v>1909</v>
      </c>
      <c r="G158" s="302" t="s">
        <v>1910</v>
      </c>
      <c r="H158" s="302"/>
      <c r="I158" s="257">
        <f t="shared" si="30"/>
        <v>3927.2186335403726</v>
      </c>
      <c r="J158" s="38">
        <f t="shared" si="31"/>
        <v>3730.857701863354</v>
      </c>
      <c r="K158" s="38">
        <f t="shared" si="32"/>
        <v>3534.496770186335</v>
      </c>
      <c r="L158" s="38">
        <f t="shared" si="33"/>
        <v>3338.1358385093167</v>
      </c>
      <c r="M158" s="38">
        <f t="shared" si="34"/>
        <v>2945.4139751552793</v>
      </c>
      <c r="N158" s="51">
        <v>1854.2</v>
      </c>
    </row>
    <row r="159" spans="1:14" s="87" customFormat="1" ht="12.75" customHeight="1">
      <c r="A159" s="32"/>
      <c r="B159" s="33" t="s">
        <v>1940</v>
      </c>
      <c r="C159" s="34" t="s">
        <v>1907</v>
      </c>
      <c r="D159" s="302" t="s">
        <v>1941</v>
      </c>
      <c r="E159" s="302"/>
      <c r="F159" s="42" t="s">
        <v>1909</v>
      </c>
      <c r="G159" s="302" t="s">
        <v>1910</v>
      </c>
      <c r="H159" s="302"/>
      <c r="I159" s="257">
        <f t="shared" si="30"/>
        <v>5509.162111801242</v>
      </c>
      <c r="J159" s="38">
        <f t="shared" si="31"/>
        <v>5233.70400621118</v>
      </c>
      <c r="K159" s="38">
        <f t="shared" si="32"/>
        <v>4958.2459006211175</v>
      </c>
      <c r="L159" s="38">
        <f t="shared" si="33"/>
        <v>4682.787795031056</v>
      </c>
      <c r="M159" s="38">
        <f t="shared" si="34"/>
        <v>4131.8715838509315</v>
      </c>
      <c r="N159" s="51">
        <v>2601.1</v>
      </c>
    </row>
    <row r="160" spans="1:14" s="87" customFormat="1" ht="12.75" customHeight="1">
      <c r="A160" s="32"/>
      <c r="B160" s="33" t="s">
        <v>1942</v>
      </c>
      <c r="C160" s="34" t="s">
        <v>1907</v>
      </c>
      <c r="D160" s="302" t="s">
        <v>1819</v>
      </c>
      <c r="E160" s="302"/>
      <c r="F160" s="42" t="s">
        <v>1909</v>
      </c>
      <c r="G160" s="302" t="s">
        <v>1910</v>
      </c>
      <c r="H160" s="302"/>
      <c r="I160" s="257">
        <f t="shared" si="30"/>
        <v>7726.509316770186</v>
      </c>
      <c r="J160" s="38">
        <f t="shared" si="31"/>
        <v>7340.183850931678</v>
      </c>
      <c r="K160" s="38">
        <f t="shared" si="32"/>
        <v>6953.858385093167</v>
      </c>
      <c r="L160" s="38">
        <f t="shared" si="33"/>
        <v>6567.532919254658</v>
      </c>
      <c r="M160" s="38">
        <f t="shared" si="34"/>
        <v>5794.88198757764</v>
      </c>
      <c r="N160" s="51">
        <v>3648</v>
      </c>
    </row>
    <row r="161" spans="1:14" s="87" customFormat="1" ht="12.75" customHeight="1">
      <c r="A161" s="32"/>
      <c r="B161" s="33" t="s">
        <v>1943</v>
      </c>
      <c r="C161" s="34" t="s">
        <v>1907</v>
      </c>
      <c r="D161" s="302" t="s">
        <v>1944</v>
      </c>
      <c r="E161" s="302"/>
      <c r="F161" s="42" t="s">
        <v>1909</v>
      </c>
      <c r="G161" s="302" t="s">
        <v>1910</v>
      </c>
      <c r="H161" s="302"/>
      <c r="I161" s="257">
        <f t="shared" si="30"/>
        <v>8683.85093167702</v>
      </c>
      <c r="J161" s="38">
        <f t="shared" si="31"/>
        <v>8249.65838509317</v>
      </c>
      <c r="K161" s="38">
        <f t="shared" si="32"/>
        <v>7815.465838509318</v>
      </c>
      <c r="L161" s="38">
        <f t="shared" si="33"/>
        <v>7381.273291925467</v>
      </c>
      <c r="M161" s="38">
        <f t="shared" si="34"/>
        <v>6512.888198757764</v>
      </c>
      <c r="N161" s="51">
        <v>4100</v>
      </c>
    </row>
    <row r="162" spans="1:14" s="87" customFormat="1" ht="12.75" customHeight="1">
      <c r="A162" s="32"/>
      <c r="B162" s="33"/>
      <c r="C162" s="34"/>
      <c r="D162" s="35"/>
      <c r="E162" s="35"/>
      <c r="F162" s="42"/>
      <c r="G162" s="35"/>
      <c r="H162" s="35"/>
      <c r="I162" s="51"/>
      <c r="J162" s="38"/>
      <c r="K162" s="38"/>
      <c r="L162" s="38"/>
      <c r="M162" s="38"/>
      <c r="N162" s="51"/>
    </row>
    <row r="163" spans="1:14" s="87" customFormat="1" ht="12.75" customHeight="1">
      <c r="A163" s="32"/>
      <c r="B163" s="344" t="s">
        <v>1945</v>
      </c>
      <c r="C163" s="344"/>
      <c r="D163" s="344"/>
      <c r="E163" s="344"/>
      <c r="F163" s="344"/>
      <c r="G163" s="344"/>
      <c r="H163" s="344"/>
      <c r="I163" s="301" t="s">
        <v>1750</v>
      </c>
      <c r="J163" s="301" t="s">
        <v>1750</v>
      </c>
      <c r="K163" s="301" t="s">
        <v>1750</v>
      </c>
      <c r="L163" s="301" t="s">
        <v>1750</v>
      </c>
      <c r="M163" s="301" t="s">
        <v>1750</v>
      </c>
      <c r="N163" s="298" t="s">
        <v>1750</v>
      </c>
    </row>
    <row r="164" spans="1:14" s="87" customFormat="1" ht="12.75" customHeight="1">
      <c r="A164" s="32"/>
      <c r="B164" s="88" t="s">
        <v>1747</v>
      </c>
      <c r="C164" s="342" t="s">
        <v>1748</v>
      </c>
      <c r="D164" s="342"/>
      <c r="E164" s="342"/>
      <c r="F164" s="342"/>
      <c r="G164" s="342"/>
      <c r="H164" s="342"/>
      <c r="I164" s="301"/>
      <c r="J164" s="301"/>
      <c r="K164" s="301"/>
      <c r="L164" s="301"/>
      <c r="M164" s="301"/>
      <c r="N164" s="298"/>
    </row>
    <row r="165" spans="1:14" s="87" customFormat="1" ht="12.75" customHeight="1">
      <c r="A165" s="32"/>
      <c r="B165" s="46"/>
      <c r="C165" s="343" t="s">
        <v>1946</v>
      </c>
      <c r="D165" s="343"/>
      <c r="E165" s="343"/>
      <c r="F165" s="343"/>
      <c r="G165" s="343"/>
      <c r="H165" s="343"/>
      <c r="I165" s="257">
        <f>(N165/8.05)*$D$8*1.1</f>
        <v>61.845962732919254</v>
      </c>
      <c r="J165" s="38">
        <f>I165*0.95</f>
        <v>58.753664596273296</v>
      </c>
      <c r="K165" s="38">
        <f>I165*0.9</f>
        <v>55.66136645962733</v>
      </c>
      <c r="L165" s="38">
        <f>I165*0.85</f>
        <v>52.569068322981366</v>
      </c>
      <c r="M165" s="38">
        <f>I165*0.75</f>
        <v>46.38447204968944</v>
      </c>
      <c r="N165" s="51">
        <v>29.2</v>
      </c>
    </row>
    <row r="166" spans="1:14" s="87" customFormat="1" ht="12.75" customHeight="1">
      <c r="A166" s="32"/>
      <c r="B166" s="46"/>
      <c r="C166" s="343" t="s">
        <v>1947</v>
      </c>
      <c r="D166" s="343"/>
      <c r="E166" s="343"/>
      <c r="F166" s="343"/>
      <c r="G166" s="343"/>
      <c r="H166" s="343"/>
      <c r="I166" s="257">
        <f>(N166/8.05)*$D$8*1.1</f>
        <v>61.845962732919254</v>
      </c>
      <c r="J166" s="38">
        <f>I166*0.95</f>
        <v>58.753664596273296</v>
      </c>
      <c r="K166" s="38">
        <f>I166*0.9</f>
        <v>55.66136645962733</v>
      </c>
      <c r="L166" s="38">
        <f>I166*0.85</f>
        <v>52.569068322981366</v>
      </c>
      <c r="M166" s="38">
        <f>I166*0.75</f>
        <v>46.38447204968944</v>
      </c>
      <c r="N166" s="51">
        <v>29.2</v>
      </c>
    </row>
    <row r="167" spans="1:14" s="87" customFormat="1" ht="12.75" customHeight="1">
      <c r="A167" s="32"/>
      <c r="B167" s="68"/>
      <c r="C167" s="89"/>
      <c r="D167" s="90"/>
      <c r="E167" s="90"/>
      <c r="F167" s="70"/>
      <c r="G167" s="90"/>
      <c r="H167" s="90"/>
      <c r="I167" s="71"/>
      <c r="J167" s="72"/>
      <c r="K167" s="72"/>
      <c r="L167" s="72"/>
      <c r="M167" s="72"/>
      <c r="N167" s="71"/>
    </row>
    <row r="168" spans="2:14" ht="13.5" customHeight="1">
      <c r="B168" s="292" t="s">
        <v>1948</v>
      </c>
      <c r="C168" s="292"/>
      <c r="D168" s="292"/>
      <c r="E168" s="292"/>
      <c r="F168" s="292"/>
      <c r="G168" s="292"/>
      <c r="H168" s="292"/>
      <c r="I168" s="27"/>
      <c r="J168" s="46"/>
      <c r="K168" s="61"/>
      <c r="L168" s="61"/>
      <c r="M168" s="61"/>
      <c r="N168" s="46"/>
    </row>
    <row r="169" spans="2:14" ht="12.75" customHeight="1">
      <c r="B169" s="304" t="s">
        <v>1747</v>
      </c>
      <c r="C169" s="304" t="s">
        <v>1748</v>
      </c>
      <c r="D169" s="270" t="s">
        <v>1749</v>
      </c>
      <c r="E169" s="270"/>
      <c r="F169" s="270"/>
      <c r="G169" s="270"/>
      <c r="H169" s="270"/>
      <c r="I169" s="301" t="s">
        <v>1750</v>
      </c>
      <c r="J169" s="301" t="s">
        <v>1750</v>
      </c>
      <c r="K169" s="301" t="s">
        <v>1750</v>
      </c>
      <c r="L169" s="301" t="s">
        <v>1750</v>
      </c>
      <c r="M169" s="301" t="s">
        <v>1750</v>
      </c>
      <c r="N169" s="298" t="s">
        <v>1750</v>
      </c>
    </row>
    <row r="170" spans="2:14" ht="13.5" customHeight="1">
      <c r="B170" s="304"/>
      <c r="C170" s="304"/>
      <c r="D170" s="305" t="s">
        <v>1949</v>
      </c>
      <c r="E170" s="305"/>
      <c r="F170" s="305"/>
      <c r="G170" s="305"/>
      <c r="H170" s="305"/>
      <c r="I170" s="301"/>
      <c r="J170" s="301"/>
      <c r="K170" s="301"/>
      <c r="L170" s="301"/>
      <c r="M170" s="301"/>
      <c r="N170" s="298"/>
    </row>
    <row r="171" spans="2:14" ht="12.75" customHeight="1">
      <c r="B171" s="33" t="s">
        <v>1950</v>
      </c>
      <c r="C171" s="34" t="s">
        <v>1951</v>
      </c>
      <c r="D171" s="302" t="s">
        <v>1952</v>
      </c>
      <c r="E171" s="302"/>
      <c r="F171" s="302"/>
      <c r="G171" s="302"/>
      <c r="H171" s="302"/>
      <c r="I171" s="257">
        <f>(N171/8.05)*$D$8*1.1</f>
        <v>36.6416149068323</v>
      </c>
      <c r="J171" s="38">
        <f>I171*0.95</f>
        <v>34.80953416149069</v>
      </c>
      <c r="K171" s="38">
        <f>I171*0.9</f>
        <v>32.977453416149075</v>
      </c>
      <c r="L171" s="38">
        <f>I171*0.85</f>
        <v>31.145372670807458</v>
      </c>
      <c r="M171" s="38">
        <f>I171*0.8</f>
        <v>29.313291925465844</v>
      </c>
      <c r="N171" s="92">
        <v>17.3</v>
      </c>
    </row>
    <row r="172" spans="2:14" ht="13.5" customHeight="1">
      <c r="B172" s="292" t="s">
        <v>1953</v>
      </c>
      <c r="C172" s="292"/>
      <c r="D172" s="292"/>
      <c r="E172" s="292"/>
      <c r="F172" s="292"/>
      <c r="G172" s="292"/>
      <c r="H172" s="292"/>
      <c r="I172" s="27"/>
      <c r="J172" s="46"/>
      <c r="K172" s="61"/>
      <c r="L172" s="61"/>
      <c r="M172" s="61"/>
      <c r="N172" s="46"/>
    </row>
    <row r="173" spans="2:14" ht="12.75" customHeight="1">
      <c r="B173" s="304" t="s">
        <v>1747</v>
      </c>
      <c r="C173" s="304" t="s">
        <v>1748</v>
      </c>
      <c r="D173" s="298" t="s">
        <v>1954</v>
      </c>
      <c r="E173" s="298"/>
      <c r="F173" s="298"/>
      <c r="G173" s="298" t="s">
        <v>1955</v>
      </c>
      <c r="H173" s="298"/>
      <c r="I173" s="301" t="s">
        <v>1750</v>
      </c>
      <c r="J173" s="301" t="s">
        <v>1750</v>
      </c>
      <c r="K173" s="301" t="s">
        <v>1750</v>
      </c>
      <c r="L173" s="301" t="s">
        <v>1750</v>
      </c>
      <c r="M173" s="301" t="s">
        <v>1750</v>
      </c>
      <c r="N173" s="298" t="s">
        <v>1750</v>
      </c>
    </row>
    <row r="174" spans="2:14" ht="12.75">
      <c r="B174" s="304"/>
      <c r="C174" s="304"/>
      <c r="D174" s="298"/>
      <c r="E174" s="298"/>
      <c r="F174" s="298"/>
      <c r="G174" s="298"/>
      <c r="H174" s="298"/>
      <c r="I174" s="301"/>
      <c r="J174" s="301"/>
      <c r="K174" s="301"/>
      <c r="L174" s="301"/>
      <c r="M174" s="301"/>
      <c r="N174" s="298"/>
    </row>
    <row r="175" spans="1:14" ht="12.75" customHeight="1">
      <c r="A175" s="32"/>
      <c r="B175" s="46" t="s">
        <v>1956</v>
      </c>
      <c r="C175" s="93" t="s">
        <v>1957</v>
      </c>
      <c r="D175" s="302" t="s">
        <v>1958</v>
      </c>
      <c r="E175" s="302"/>
      <c r="F175" s="302"/>
      <c r="G175" s="317" t="s">
        <v>1959</v>
      </c>
      <c r="H175" s="317"/>
      <c r="I175" s="257">
        <f aca="true" t="shared" si="35" ref="I175:I180">(N175/8.05)*$D$8*1.1</f>
        <v>135.5527950310559</v>
      </c>
      <c r="J175" s="38">
        <f aca="true" t="shared" si="36" ref="J175:J180">I175*0.9</f>
        <v>121.99751552795031</v>
      </c>
      <c r="K175" s="38">
        <f aca="true" t="shared" si="37" ref="K175:K180">I175*0.85</f>
        <v>115.2198757763975</v>
      </c>
      <c r="L175" s="38">
        <f aca="true" t="shared" si="38" ref="L175:L180">K175*0.8</f>
        <v>92.175900621118</v>
      </c>
      <c r="M175" s="38">
        <f aca="true" t="shared" si="39" ref="M175:M180">I175*0.7</f>
        <v>94.88695652173914</v>
      </c>
      <c r="N175" s="51">
        <v>64</v>
      </c>
    </row>
    <row r="176" spans="1:14" s="87" customFormat="1" ht="12.75" customHeight="1">
      <c r="A176" s="32"/>
      <c r="B176" s="46" t="s">
        <v>1960</v>
      </c>
      <c r="C176" s="93" t="s">
        <v>1957</v>
      </c>
      <c r="D176" s="302" t="s">
        <v>1958</v>
      </c>
      <c r="E176" s="302"/>
      <c r="F176" s="302"/>
      <c r="G176" s="317" t="s">
        <v>1961</v>
      </c>
      <c r="H176" s="317"/>
      <c r="I176" s="257">
        <f t="shared" si="35"/>
        <v>135.5527950310559</v>
      </c>
      <c r="J176" s="38">
        <f t="shared" si="36"/>
        <v>121.99751552795031</v>
      </c>
      <c r="K176" s="38">
        <f t="shared" si="37"/>
        <v>115.2198757763975</v>
      </c>
      <c r="L176" s="38">
        <f t="shared" si="38"/>
        <v>92.175900621118</v>
      </c>
      <c r="M176" s="38">
        <f t="shared" si="39"/>
        <v>94.88695652173914</v>
      </c>
      <c r="N176" s="51">
        <v>64</v>
      </c>
    </row>
    <row r="177" spans="1:14" ht="12.75" customHeight="1">
      <c r="A177" s="32"/>
      <c r="B177" s="46" t="s">
        <v>1962</v>
      </c>
      <c r="C177" s="93" t="s">
        <v>1957</v>
      </c>
      <c r="D177" s="302" t="s">
        <v>1958</v>
      </c>
      <c r="E177" s="302"/>
      <c r="F177" s="302"/>
      <c r="G177" s="317" t="s">
        <v>1963</v>
      </c>
      <c r="H177" s="317"/>
      <c r="I177" s="257">
        <f t="shared" si="35"/>
        <v>135.5527950310559</v>
      </c>
      <c r="J177" s="38">
        <f t="shared" si="36"/>
        <v>121.99751552795031</v>
      </c>
      <c r="K177" s="38">
        <f t="shared" si="37"/>
        <v>115.2198757763975</v>
      </c>
      <c r="L177" s="38">
        <f t="shared" si="38"/>
        <v>92.175900621118</v>
      </c>
      <c r="M177" s="38">
        <f t="shared" si="39"/>
        <v>94.88695652173914</v>
      </c>
      <c r="N177" s="51">
        <v>64</v>
      </c>
    </row>
    <row r="178" spans="1:14" ht="12.75" customHeight="1">
      <c r="A178" s="32"/>
      <c r="B178" s="46" t="s">
        <v>1964</v>
      </c>
      <c r="C178" s="93" t="s">
        <v>1957</v>
      </c>
      <c r="D178" s="302" t="s">
        <v>1958</v>
      </c>
      <c r="E178" s="302"/>
      <c r="F178" s="302"/>
      <c r="G178" s="317" t="s">
        <v>1961</v>
      </c>
      <c r="H178" s="317"/>
      <c r="I178" s="257">
        <f t="shared" si="35"/>
        <v>135.5527950310559</v>
      </c>
      <c r="J178" s="38">
        <f t="shared" si="36"/>
        <v>121.99751552795031</v>
      </c>
      <c r="K178" s="38">
        <f t="shared" si="37"/>
        <v>115.2198757763975</v>
      </c>
      <c r="L178" s="38">
        <f t="shared" si="38"/>
        <v>92.175900621118</v>
      </c>
      <c r="M178" s="38">
        <f t="shared" si="39"/>
        <v>94.88695652173914</v>
      </c>
      <c r="N178" s="51">
        <v>64</v>
      </c>
    </row>
    <row r="179" spans="1:14" ht="12.75" customHeight="1">
      <c r="A179" s="32"/>
      <c r="B179" s="46" t="s">
        <v>1965</v>
      </c>
      <c r="C179" s="93" t="s">
        <v>1957</v>
      </c>
      <c r="D179" s="302" t="s">
        <v>1958</v>
      </c>
      <c r="E179" s="302"/>
      <c r="F179" s="302"/>
      <c r="G179" s="317" t="s">
        <v>1963</v>
      </c>
      <c r="H179" s="317"/>
      <c r="I179" s="257">
        <f t="shared" si="35"/>
        <v>135.5527950310559</v>
      </c>
      <c r="J179" s="38">
        <f t="shared" si="36"/>
        <v>121.99751552795031</v>
      </c>
      <c r="K179" s="38">
        <f t="shared" si="37"/>
        <v>115.2198757763975</v>
      </c>
      <c r="L179" s="38">
        <f t="shared" si="38"/>
        <v>92.175900621118</v>
      </c>
      <c r="M179" s="38">
        <f t="shared" si="39"/>
        <v>94.88695652173914</v>
      </c>
      <c r="N179" s="51">
        <v>64</v>
      </c>
    </row>
    <row r="180" spans="1:14" ht="12.75" customHeight="1">
      <c r="A180" s="32"/>
      <c r="B180" s="46" t="s">
        <v>1966</v>
      </c>
      <c r="C180" s="93" t="s">
        <v>1957</v>
      </c>
      <c r="D180" s="302" t="s">
        <v>1958</v>
      </c>
      <c r="E180" s="302"/>
      <c r="F180" s="302"/>
      <c r="G180" s="317" t="s">
        <v>1959</v>
      </c>
      <c r="H180" s="317"/>
      <c r="I180" s="257">
        <f t="shared" si="35"/>
        <v>135.5527950310559</v>
      </c>
      <c r="J180" s="38">
        <f t="shared" si="36"/>
        <v>121.99751552795031</v>
      </c>
      <c r="K180" s="38">
        <f t="shared" si="37"/>
        <v>115.2198757763975</v>
      </c>
      <c r="L180" s="38">
        <f t="shared" si="38"/>
        <v>92.175900621118</v>
      </c>
      <c r="M180" s="38">
        <f t="shared" si="39"/>
        <v>94.88695652173914</v>
      </c>
      <c r="N180" s="51">
        <v>64</v>
      </c>
    </row>
    <row r="181" spans="1:14" ht="12.75" customHeight="1">
      <c r="A181" s="32"/>
      <c r="B181" s="94"/>
      <c r="C181" s="95"/>
      <c r="D181" s="90"/>
      <c r="E181" s="90"/>
      <c r="F181" s="90"/>
      <c r="G181" s="18"/>
      <c r="H181" s="18"/>
      <c r="I181" s="257"/>
      <c r="J181" s="72"/>
      <c r="K181" s="72"/>
      <c r="L181" s="72"/>
      <c r="M181" s="72"/>
      <c r="N181" s="71"/>
    </row>
    <row r="182" spans="2:14" ht="13.5" customHeight="1">
      <c r="B182" s="292" t="s">
        <v>1967</v>
      </c>
      <c r="C182" s="292"/>
      <c r="D182" s="292"/>
      <c r="E182" s="292"/>
      <c r="F182" s="292"/>
      <c r="G182" s="292"/>
      <c r="H182" s="292"/>
      <c r="I182" s="27"/>
      <c r="J182" s="46"/>
      <c r="K182" s="61"/>
      <c r="L182" s="61"/>
      <c r="M182" s="61"/>
      <c r="N182" s="46"/>
    </row>
    <row r="183" spans="1:14" s="31" customFormat="1" ht="12.75" customHeight="1">
      <c r="A183"/>
      <c r="B183" s="304" t="s">
        <v>1747</v>
      </c>
      <c r="C183" s="304" t="s">
        <v>1748</v>
      </c>
      <c r="D183" s="270" t="s">
        <v>1749</v>
      </c>
      <c r="E183" s="270"/>
      <c r="F183" s="270"/>
      <c r="G183" s="270"/>
      <c r="H183" s="270"/>
      <c r="I183" s="301" t="s">
        <v>1750</v>
      </c>
      <c r="J183" s="301" t="s">
        <v>1750</v>
      </c>
      <c r="K183" s="301" t="s">
        <v>1750</v>
      </c>
      <c r="L183" s="301" t="s">
        <v>1750</v>
      </c>
      <c r="M183" s="301" t="s">
        <v>1750</v>
      </c>
      <c r="N183" s="298" t="s">
        <v>1750</v>
      </c>
    </row>
    <row r="184" spans="2:14" ht="12.75" customHeight="1">
      <c r="B184" s="304"/>
      <c r="C184" s="304"/>
      <c r="D184" s="298" t="s">
        <v>1968</v>
      </c>
      <c r="E184" s="298"/>
      <c r="F184" s="298"/>
      <c r="G184" s="298"/>
      <c r="H184" s="298"/>
      <c r="I184" s="301"/>
      <c r="J184" s="301"/>
      <c r="K184" s="301"/>
      <c r="L184" s="301"/>
      <c r="M184" s="301"/>
      <c r="N184" s="298"/>
    </row>
    <row r="185" spans="2:14" s="96" customFormat="1" ht="12.75" customHeight="1">
      <c r="B185" s="97" t="s">
        <v>1969</v>
      </c>
      <c r="C185" s="98" t="s">
        <v>1970</v>
      </c>
      <c r="D185" s="354" t="s">
        <v>1971</v>
      </c>
      <c r="E185" s="354"/>
      <c r="F185" s="354"/>
      <c r="G185" s="354" t="s">
        <v>1972</v>
      </c>
      <c r="H185" s="354"/>
      <c r="I185" s="257">
        <f>(N185/8.05)*$D$8*1.1</f>
        <v>47.01987577639751</v>
      </c>
      <c r="J185" s="100">
        <f>I185*0.9</f>
        <v>42.317888198757764</v>
      </c>
      <c r="K185" s="100">
        <f>I185*0.85</f>
        <v>39.966894409937886</v>
      </c>
      <c r="L185" s="100">
        <f>I185*0.8</f>
        <v>37.61590062111801</v>
      </c>
      <c r="M185" s="100">
        <f>I185*0.7</f>
        <v>32.91391304347826</v>
      </c>
      <c r="N185" s="51">
        <v>22.2</v>
      </c>
    </row>
    <row r="186" spans="2:14" s="96" customFormat="1" ht="12.75" customHeight="1">
      <c r="B186" s="97" t="s">
        <v>1973</v>
      </c>
      <c r="C186" s="98" t="s">
        <v>1974</v>
      </c>
      <c r="D186" s="354" t="s">
        <v>1971</v>
      </c>
      <c r="E186" s="354"/>
      <c r="F186" s="354"/>
      <c r="G186" s="354" t="s">
        <v>1972</v>
      </c>
      <c r="H186" s="354"/>
      <c r="I186" s="257">
        <f>(N186/8.05)*$D$8*1.1</f>
        <v>55.06832298136646</v>
      </c>
      <c r="J186" s="100">
        <f>I186*0.9</f>
        <v>49.56149068322981</v>
      </c>
      <c r="K186" s="100">
        <f>I186*0.85</f>
        <v>46.808074534161484</v>
      </c>
      <c r="L186" s="100">
        <f>I186*0.8</f>
        <v>44.05465838509317</v>
      </c>
      <c r="M186" s="100">
        <f>I186*0.7</f>
        <v>38.547826086956526</v>
      </c>
      <c r="N186" s="51">
        <v>26</v>
      </c>
    </row>
    <row r="187" spans="2:14" s="96" customFormat="1" ht="12.75" customHeight="1">
      <c r="B187" s="97" t="s">
        <v>1975</v>
      </c>
      <c r="C187" s="98" t="s">
        <v>1976</v>
      </c>
      <c r="D187" s="354" t="s">
        <v>1971</v>
      </c>
      <c r="E187" s="354"/>
      <c r="F187" s="354"/>
      <c r="G187" s="354" t="s">
        <v>1972</v>
      </c>
      <c r="H187" s="354"/>
      <c r="I187" s="257">
        <f>(N187/8.05)*$D$8*1.1</f>
        <v>69.0472049689441</v>
      </c>
      <c r="J187" s="100">
        <f>I187*0.9</f>
        <v>62.142484472049695</v>
      </c>
      <c r="K187" s="100">
        <f>I187*0.85</f>
        <v>58.69012422360248</v>
      </c>
      <c r="L187" s="100">
        <f>I187*0.8</f>
        <v>55.23776397515528</v>
      </c>
      <c r="M187" s="100">
        <f>I187*0.7</f>
        <v>48.333043478260876</v>
      </c>
      <c r="N187" s="51">
        <v>32.6</v>
      </c>
    </row>
    <row r="188" spans="2:14" s="96" customFormat="1" ht="12.75" customHeight="1">
      <c r="B188" s="313" t="s">
        <v>1977</v>
      </c>
      <c r="C188" s="313"/>
      <c r="D188" s="313"/>
      <c r="E188" s="313"/>
      <c r="F188" s="313"/>
      <c r="G188" s="313"/>
      <c r="H188" s="313"/>
      <c r="I188" s="51"/>
      <c r="J188" s="100"/>
      <c r="K188" s="100"/>
      <c r="L188" s="100"/>
      <c r="M188" s="100"/>
      <c r="N188" s="51"/>
    </row>
    <row r="189" spans="2:14" s="96" customFormat="1" ht="12.75" customHeight="1">
      <c r="B189" s="304" t="s">
        <v>1747</v>
      </c>
      <c r="C189" s="304" t="s">
        <v>1748</v>
      </c>
      <c r="D189" s="270" t="s">
        <v>1749</v>
      </c>
      <c r="E189" s="270"/>
      <c r="F189" s="270"/>
      <c r="G189" s="270"/>
      <c r="H189" s="270"/>
      <c r="I189" s="137"/>
      <c r="J189" s="101"/>
      <c r="K189" s="101"/>
      <c r="L189" s="101"/>
      <c r="M189" s="101"/>
      <c r="N189" s="101"/>
    </row>
    <row r="190" spans="2:14" s="96" customFormat="1" ht="15.75" customHeight="1">
      <c r="B190" s="304"/>
      <c r="C190" s="304"/>
      <c r="D190" s="355" t="s">
        <v>1978</v>
      </c>
      <c r="E190" s="355" t="s">
        <v>1903</v>
      </c>
      <c r="F190" s="355" t="s">
        <v>1979</v>
      </c>
      <c r="G190" s="355"/>
      <c r="H190" s="355"/>
      <c r="I190" s="301" t="s">
        <v>1750</v>
      </c>
      <c r="J190" s="298" t="s">
        <v>1750</v>
      </c>
      <c r="K190" s="298" t="s">
        <v>1750</v>
      </c>
      <c r="L190" s="298" t="s">
        <v>1750</v>
      </c>
      <c r="M190" s="298" t="s">
        <v>1750</v>
      </c>
      <c r="N190" s="298" t="s">
        <v>1750</v>
      </c>
    </row>
    <row r="191" spans="2:14" s="96" customFormat="1" ht="33" customHeight="1">
      <c r="B191" s="304"/>
      <c r="C191" s="304"/>
      <c r="D191" s="355"/>
      <c r="E191" s="355"/>
      <c r="F191" s="102" t="s">
        <v>1980</v>
      </c>
      <c r="G191" s="355" t="s">
        <v>1981</v>
      </c>
      <c r="H191" s="355"/>
      <c r="I191" s="301"/>
      <c r="J191" s="298"/>
      <c r="K191" s="298"/>
      <c r="L191" s="298"/>
      <c r="M191" s="298"/>
      <c r="N191" s="298"/>
    </row>
    <row r="192" spans="2:14" s="96" customFormat="1" ht="12.75" customHeight="1">
      <c r="B192" s="97" t="s">
        <v>1982</v>
      </c>
      <c r="C192" s="98" t="s">
        <v>1983</v>
      </c>
      <c r="D192" s="99">
        <v>125</v>
      </c>
      <c r="E192" s="356" t="s">
        <v>1984</v>
      </c>
      <c r="F192" s="99" t="s">
        <v>1985</v>
      </c>
      <c r="G192" s="354" t="s">
        <v>1986</v>
      </c>
      <c r="H192" s="354"/>
      <c r="I192" s="257">
        <f>(N192/8.05)*$D$8*1.1</f>
        <v>2363.7018633540374</v>
      </c>
      <c r="J192" s="100">
        <f>I192*0.95</f>
        <v>2245.5167701863356</v>
      </c>
      <c r="K192" s="100">
        <f>I192*0.9</f>
        <v>2127.331677018634</v>
      </c>
      <c r="L192" s="100">
        <f>I192*0.85</f>
        <v>2009.1465838509318</v>
      </c>
      <c r="M192" s="100">
        <f>I192*0.75</f>
        <v>1772.776397515528</v>
      </c>
      <c r="N192" s="51">
        <v>1116</v>
      </c>
    </row>
    <row r="193" spans="2:14" s="96" customFormat="1" ht="12.75" customHeight="1">
      <c r="B193" s="97" t="s">
        <v>1987</v>
      </c>
      <c r="C193" s="98" t="s">
        <v>1983</v>
      </c>
      <c r="D193" s="99">
        <v>250</v>
      </c>
      <c r="E193" s="356"/>
      <c r="F193" s="99" t="s">
        <v>1985</v>
      </c>
      <c r="G193" s="354" t="s">
        <v>1986</v>
      </c>
      <c r="H193" s="354"/>
      <c r="I193" s="257">
        <f>(N193/8.05)*$D$8*1.1</f>
        <v>4363.105590062112</v>
      </c>
      <c r="J193" s="100">
        <f>I193*0.95</f>
        <v>4144.9503105590065</v>
      </c>
      <c r="K193" s="100">
        <f>I193*0.9</f>
        <v>3926.7950310559013</v>
      </c>
      <c r="L193" s="100">
        <f>I193*0.85</f>
        <v>3708.639751552795</v>
      </c>
      <c r="M193" s="100">
        <f>I193*0.75</f>
        <v>3272.329192546584</v>
      </c>
      <c r="N193" s="51">
        <v>2060</v>
      </c>
    </row>
    <row r="194" spans="2:14" s="96" customFormat="1" ht="12.75" customHeight="1">
      <c r="B194" s="97" t="s">
        <v>1988</v>
      </c>
      <c r="C194" s="98" t="s">
        <v>1983</v>
      </c>
      <c r="D194" s="99">
        <v>400</v>
      </c>
      <c r="E194" s="356"/>
      <c r="F194" s="99" t="s">
        <v>1985</v>
      </c>
      <c r="G194" s="354" t="s">
        <v>1986</v>
      </c>
      <c r="H194" s="354"/>
      <c r="I194" s="257">
        <f>(N194/8.05)*$D$8*1.1</f>
        <v>8090.807453416149</v>
      </c>
      <c r="J194" s="100">
        <f>I194*0.95</f>
        <v>7686.267080745341</v>
      </c>
      <c r="K194" s="100">
        <f>I194*0.9</f>
        <v>7281.726708074534</v>
      </c>
      <c r="L194" s="100">
        <f>I194*0.85</f>
        <v>6877.186335403726</v>
      </c>
      <c r="M194" s="100">
        <f>I194*0.75</f>
        <v>6068.105590062111</v>
      </c>
      <c r="N194" s="51">
        <v>3820</v>
      </c>
    </row>
    <row r="195" spans="2:14" s="96" customFormat="1" ht="12.75" customHeight="1">
      <c r="B195" s="97" t="s">
        <v>1989</v>
      </c>
      <c r="C195" s="98" t="s">
        <v>1983</v>
      </c>
      <c r="D195" s="99">
        <v>630</v>
      </c>
      <c r="E195" s="356"/>
      <c r="F195" s="99" t="s">
        <v>1985</v>
      </c>
      <c r="G195" s="354" t="s">
        <v>1986</v>
      </c>
      <c r="H195" s="354"/>
      <c r="I195" s="257">
        <f>(N195/8.05)*$D$8*1.1</f>
        <v>14713.832298136645</v>
      </c>
      <c r="J195" s="100">
        <f>I195*0.95</f>
        <v>13978.140683229814</v>
      </c>
      <c r="K195" s="100">
        <f>I195*0.9</f>
        <v>13242.449068322981</v>
      </c>
      <c r="L195" s="100">
        <f>I195*0.85</f>
        <v>12506.757453416149</v>
      </c>
      <c r="M195" s="100">
        <f>I195*0.75</f>
        <v>11035.374223602485</v>
      </c>
      <c r="N195" s="51">
        <v>6947</v>
      </c>
    </row>
    <row r="196" spans="2:14" s="96" customFormat="1" ht="12.75" customHeight="1">
      <c r="B196" s="103"/>
      <c r="C196" s="104"/>
      <c r="D196" s="105"/>
      <c r="E196" s="105"/>
      <c r="F196" s="105"/>
      <c r="G196" s="105"/>
      <c r="H196" s="105"/>
      <c r="I196" s="71"/>
      <c r="J196" s="106"/>
      <c r="K196" s="106"/>
      <c r="L196" s="106"/>
      <c r="M196" s="106"/>
      <c r="N196" s="71"/>
    </row>
    <row r="197" spans="2:14" ht="13.5" customHeight="1">
      <c r="B197" s="313" t="s">
        <v>1990</v>
      </c>
      <c r="C197" s="313"/>
      <c r="D197" s="313"/>
      <c r="E197" s="313"/>
      <c r="F197" s="313"/>
      <c r="G197" s="313"/>
      <c r="H197" s="313"/>
      <c r="I197" s="259"/>
      <c r="J197" s="58"/>
      <c r="K197" s="61"/>
      <c r="L197" s="61"/>
      <c r="M197" s="61"/>
      <c r="N197" s="58"/>
    </row>
    <row r="198" spans="2:14" ht="12.75" customHeight="1">
      <c r="B198" s="304" t="s">
        <v>1747</v>
      </c>
      <c r="C198" s="304" t="s">
        <v>1748</v>
      </c>
      <c r="D198" s="270" t="s">
        <v>1749</v>
      </c>
      <c r="E198" s="270"/>
      <c r="F198" s="270"/>
      <c r="G198" s="270"/>
      <c r="H198" s="270"/>
      <c r="I198" s="301" t="s">
        <v>1750</v>
      </c>
      <c r="J198" s="301" t="s">
        <v>1750</v>
      </c>
      <c r="K198" s="301" t="s">
        <v>1750</v>
      </c>
      <c r="L198" s="301" t="s">
        <v>1750</v>
      </c>
      <c r="M198" s="301" t="s">
        <v>1750</v>
      </c>
      <c r="N198" s="298" t="s">
        <v>1750</v>
      </c>
    </row>
    <row r="199" spans="2:14" ht="12.75" customHeight="1">
      <c r="B199" s="304"/>
      <c r="C199" s="304"/>
      <c r="D199" s="298" t="s">
        <v>1991</v>
      </c>
      <c r="E199" s="298"/>
      <c r="F199" s="298"/>
      <c r="G199" s="298" t="s">
        <v>1992</v>
      </c>
      <c r="H199" s="298"/>
      <c r="I199" s="301"/>
      <c r="J199" s="301"/>
      <c r="K199" s="301"/>
      <c r="L199" s="301"/>
      <c r="M199" s="301"/>
      <c r="N199" s="298"/>
    </row>
    <row r="200" spans="2:14" s="96" customFormat="1" ht="12.75" customHeight="1">
      <c r="B200" s="97" t="s">
        <v>1993</v>
      </c>
      <c r="C200" s="98" t="s">
        <v>1994</v>
      </c>
      <c r="D200" s="354">
        <v>25</v>
      </c>
      <c r="E200" s="354"/>
      <c r="F200" s="354"/>
      <c r="G200" s="353" t="s">
        <v>1995</v>
      </c>
      <c r="H200" s="353"/>
      <c r="I200" s="257">
        <f aca="true" t="shared" si="40" ref="I200:I216">(N200/8.05)*$D$8*1.1</f>
        <v>99.12298136645963</v>
      </c>
      <c r="J200" s="100">
        <f aca="true" t="shared" si="41" ref="J200:J216">I200*0.95</f>
        <v>94.16683229813665</v>
      </c>
      <c r="K200" s="100">
        <f aca="true" t="shared" si="42" ref="K200:K216">I200*0.9</f>
        <v>89.21068322981367</v>
      </c>
      <c r="L200" s="100">
        <f aca="true" t="shared" si="43" ref="L200:L216">I200*0.85</f>
        <v>84.25453416149068</v>
      </c>
      <c r="M200" s="100">
        <f aca="true" t="shared" si="44" ref="M200:M216">I200*0.75</f>
        <v>74.34223602484472</v>
      </c>
      <c r="N200" s="51">
        <v>46.8</v>
      </c>
    </row>
    <row r="201" spans="2:14" s="96" customFormat="1" ht="12.75" customHeight="1">
      <c r="B201" s="97" t="s">
        <v>1996</v>
      </c>
      <c r="C201" s="98" t="s">
        <v>1994</v>
      </c>
      <c r="D201" s="354"/>
      <c r="E201" s="354"/>
      <c r="F201" s="354"/>
      <c r="G201" s="353" t="s">
        <v>1997</v>
      </c>
      <c r="H201" s="353"/>
      <c r="I201" s="257">
        <f t="shared" si="40"/>
        <v>103.9944099378882</v>
      </c>
      <c r="J201" s="100">
        <f t="shared" si="41"/>
        <v>98.79468944099379</v>
      </c>
      <c r="K201" s="100">
        <f t="shared" si="42"/>
        <v>93.59496894409938</v>
      </c>
      <c r="L201" s="100">
        <f t="shared" si="43"/>
        <v>88.39524844720496</v>
      </c>
      <c r="M201" s="100">
        <f t="shared" si="44"/>
        <v>77.99580745341615</v>
      </c>
      <c r="N201" s="51">
        <v>49.1</v>
      </c>
    </row>
    <row r="202" spans="2:14" s="96" customFormat="1" ht="12.75" customHeight="1">
      <c r="B202" s="97" t="s">
        <v>1998</v>
      </c>
      <c r="C202" s="98" t="s">
        <v>1994</v>
      </c>
      <c r="D202" s="354"/>
      <c r="E202" s="354"/>
      <c r="F202" s="354"/>
      <c r="G202" s="353" t="s">
        <v>1999</v>
      </c>
      <c r="H202" s="353"/>
      <c r="I202" s="257">
        <f t="shared" si="40"/>
        <v>103.9944099378882</v>
      </c>
      <c r="J202" s="100">
        <f t="shared" si="41"/>
        <v>98.79468944099379</v>
      </c>
      <c r="K202" s="100">
        <f t="shared" si="42"/>
        <v>93.59496894409938</v>
      </c>
      <c r="L202" s="100">
        <f t="shared" si="43"/>
        <v>88.39524844720496</v>
      </c>
      <c r="M202" s="100">
        <f t="shared" si="44"/>
        <v>77.99580745341615</v>
      </c>
      <c r="N202" s="51">
        <v>49.1</v>
      </c>
    </row>
    <row r="203" spans="2:14" s="96" customFormat="1" ht="12.75" customHeight="1">
      <c r="B203" s="97" t="s">
        <v>2000</v>
      </c>
      <c r="C203" s="98" t="s">
        <v>1994</v>
      </c>
      <c r="D203" s="354"/>
      <c r="E203" s="354"/>
      <c r="F203" s="354"/>
      <c r="G203" s="353" t="s">
        <v>2001</v>
      </c>
      <c r="H203" s="353"/>
      <c r="I203" s="257">
        <f t="shared" si="40"/>
        <v>103.9944099378882</v>
      </c>
      <c r="J203" s="100">
        <f t="shared" si="41"/>
        <v>98.79468944099379</v>
      </c>
      <c r="K203" s="100">
        <f t="shared" si="42"/>
        <v>93.59496894409938</v>
      </c>
      <c r="L203" s="100">
        <f t="shared" si="43"/>
        <v>88.39524844720496</v>
      </c>
      <c r="M203" s="100">
        <f t="shared" si="44"/>
        <v>77.99580745341615</v>
      </c>
      <c r="N203" s="51">
        <v>49.1</v>
      </c>
    </row>
    <row r="204" spans="2:14" s="96" customFormat="1" ht="12.75" customHeight="1">
      <c r="B204" s="97" t="s">
        <v>2002</v>
      </c>
      <c r="C204" s="98" t="s">
        <v>1994</v>
      </c>
      <c r="D204" s="354"/>
      <c r="E204" s="354"/>
      <c r="F204" s="354"/>
      <c r="G204" s="353" t="s">
        <v>2003</v>
      </c>
      <c r="H204" s="353"/>
      <c r="I204" s="257">
        <f t="shared" si="40"/>
        <v>99.12298136645963</v>
      </c>
      <c r="J204" s="100">
        <f t="shared" si="41"/>
        <v>94.16683229813665</v>
      </c>
      <c r="K204" s="100">
        <f t="shared" si="42"/>
        <v>89.21068322981367</v>
      </c>
      <c r="L204" s="100">
        <f t="shared" si="43"/>
        <v>84.25453416149068</v>
      </c>
      <c r="M204" s="100">
        <f t="shared" si="44"/>
        <v>74.34223602484472</v>
      </c>
      <c r="N204" s="51">
        <v>46.8</v>
      </c>
    </row>
    <row r="205" spans="2:14" s="96" customFormat="1" ht="12.75" customHeight="1">
      <c r="B205" s="97" t="s">
        <v>2004</v>
      </c>
      <c r="C205" s="98" t="s">
        <v>1994</v>
      </c>
      <c r="D205" s="354"/>
      <c r="E205" s="354"/>
      <c r="F205" s="354"/>
      <c r="G205" s="353" t="s">
        <v>2005</v>
      </c>
      <c r="H205" s="353"/>
      <c r="I205" s="257">
        <f t="shared" si="40"/>
        <v>99.12298136645963</v>
      </c>
      <c r="J205" s="100">
        <f t="shared" si="41"/>
        <v>94.16683229813665</v>
      </c>
      <c r="K205" s="100">
        <f t="shared" si="42"/>
        <v>89.21068322981367</v>
      </c>
      <c r="L205" s="100">
        <f t="shared" si="43"/>
        <v>84.25453416149068</v>
      </c>
      <c r="M205" s="100">
        <f t="shared" si="44"/>
        <v>74.34223602484472</v>
      </c>
      <c r="N205" s="51">
        <v>46.8</v>
      </c>
    </row>
    <row r="206" spans="2:14" s="96" customFormat="1" ht="12.75" customHeight="1">
      <c r="B206" s="97" t="s">
        <v>2006</v>
      </c>
      <c r="C206" s="98" t="s">
        <v>1994</v>
      </c>
      <c r="D206" s="354"/>
      <c r="E206" s="354"/>
      <c r="F206" s="354"/>
      <c r="G206" s="353" t="s">
        <v>2007</v>
      </c>
      <c r="H206" s="353"/>
      <c r="I206" s="257">
        <f t="shared" si="40"/>
        <v>103.9944099378882</v>
      </c>
      <c r="J206" s="100">
        <f t="shared" si="41"/>
        <v>98.79468944099379</v>
      </c>
      <c r="K206" s="100">
        <f t="shared" si="42"/>
        <v>93.59496894409938</v>
      </c>
      <c r="L206" s="100">
        <f t="shared" si="43"/>
        <v>88.39524844720496</v>
      </c>
      <c r="M206" s="100">
        <f t="shared" si="44"/>
        <v>77.99580745341615</v>
      </c>
      <c r="N206" s="51">
        <v>49.1</v>
      </c>
    </row>
    <row r="207" spans="2:14" s="96" customFormat="1" ht="12.75" customHeight="1">
      <c r="B207" s="97" t="s">
        <v>2008</v>
      </c>
      <c r="C207" s="98" t="s">
        <v>1994</v>
      </c>
      <c r="D207" s="354">
        <v>36</v>
      </c>
      <c r="E207" s="354"/>
      <c r="F207" s="354"/>
      <c r="G207" s="353" t="s">
        <v>2009</v>
      </c>
      <c r="H207" s="353"/>
      <c r="I207" s="257">
        <f t="shared" si="40"/>
        <v>181.7254658385093</v>
      </c>
      <c r="J207" s="100">
        <f t="shared" si="41"/>
        <v>172.63919254658384</v>
      </c>
      <c r="K207" s="100">
        <f t="shared" si="42"/>
        <v>163.55291925465838</v>
      </c>
      <c r="L207" s="100">
        <f t="shared" si="43"/>
        <v>154.4666459627329</v>
      </c>
      <c r="M207" s="100">
        <f t="shared" si="44"/>
        <v>136.29409937888198</v>
      </c>
      <c r="N207" s="51">
        <v>85.8</v>
      </c>
    </row>
    <row r="208" spans="2:14" s="96" customFormat="1" ht="12.75" customHeight="1">
      <c r="B208" s="97" t="s">
        <v>2010</v>
      </c>
      <c r="C208" s="98" t="s">
        <v>1994</v>
      </c>
      <c r="D208" s="354"/>
      <c r="E208" s="354"/>
      <c r="F208" s="354"/>
      <c r="G208" s="353" t="s">
        <v>2011</v>
      </c>
      <c r="H208" s="353"/>
      <c r="I208" s="257">
        <f t="shared" si="40"/>
        <v>173.0416149068323</v>
      </c>
      <c r="J208" s="100">
        <f t="shared" si="41"/>
        <v>164.3895341614907</v>
      </c>
      <c r="K208" s="100">
        <f t="shared" si="42"/>
        <v>155.7374534161491</v>
      </c>
      <c r="L208" s="100">
        <f t="shared" si="43"/>
        <v>147.08537267080746</v>
      </c>
      <c r="M208" s="100">
        <f t="shared" si="44"/>
        <v>129.78121118012422</v>
      </c>
      <c r="N208" s="51">
        <v>81.7</v>
      </c>
    </row>
    <row r="209" spans="2:14" s="96" customFormat="1" ht="12.75" customHeight="1">
      <c r="B209" s="97" t="s">
        <v>2012</v>
      </c>
      <c r="C209" s="98" t="s">
        <v>1994</v>
      </c>
      <c r="D209" s="354">
        <v>93</v>
      </c>
      <c r="E209" s="354"/>
      <c r="F209" s="354"/>
      <c r="G209" s="353" t="s">
        <v>2007</v>
      </c>
      <c r="H209" s="353"/>
      <c r="I209" s="257">
        <f t="shared" si="40"/>
        <v>216.67267080745341</v>
      </c>
      <c r="J209" s="100">
        <f t="shared" si="41"/>
        <v>205.83903726708076</v>
      </c>
      <c r="K209" s="100">
        <f t="shared" si="42"/>
        <v>195.00540372670807</v>
      </c>
      <c r="L209" s="100">
        <f t="shared" si="43"/>
        <v>184.1717701863354</v>
      </c>
      <c r="M209" s="100">
        <f t="shared" si="44"/>
        <v>162.50450310559006</v>
      </c>
      <c r="N209" s="51">
        <v>102.3</v>
      </c>
    </row>
    <row r="210" spans="2:14" s="96" customFormat="1" ht="12.75" customHeight="1">
      <c r="B210" s="97" t="s">
        <v>2013</v>
      </c>
      <c r="C210" s="98" t="s">
        <v>1994</v>
      </c>
      <c r="D210" s="354"/>
      <c r="E210" s="354"/>
      <c r="F210" s="354"/>
      <c r="G210" s="353" t="s">
        <v>2014</v>
      </c>
      <c r="H210" s="353"/>
      <c r="I210" s="257">
        <f t="shared" si="40"/>
        <v>216.67267080745341</v>
      </c>
      <c r="J210" s="100">
        <f t="shared" si="41"/>
        <v>205.83903726708076</v>
      </c>
      <c r="K210" s="100">
        <f t="shared" si="42"/>
        <v>195.00540372670807</v>
      </c>
      <c r="L210" s="100">
        <f t="shared" si="43"/>
        <v>184.1717701863354</v>
      </c>
      <c r="M210" s="100">
        <f t="shared" si="44"/>
        <v>162.50450310559006</v>
      </c>
      <c r="N210" s="51">
        <v>102.3</v>
      </c>
    </row>
    <row r="211" spans="2:14" s="96" customFormat="1" ht="12.75" customHeight="1">
      <c r="B211" s="97" t="s">
        <v>2015</v>
      </c>
      <c r="C211" s="98" t="s">
        <v>1994</v>
      </c>
      <c r="D211" s="354"/>
      <c r="E211" s="354"/>
      <c r="F211" s="354"/>
      <c r="G211" s="353" t="s">
        <v>2016</v>
      </c>
      <c r="H211" s="353"/>
      <c r="I211" s="257">
        <f t="shared" si="40"/>
        <v>216.67267080745341</v>
      </c>
      <c r="J211" s="100">
        <f t="shared" si="41"/>
        <v>205.83903726708076</v>
      </c>
      <c r="K211" s="100">
        <f t="shared" si="42"/>
        <v>195.00540372670807</v>
      </c>
      <c r="L211" s="100">
        <f t="shared" si="43"/>
        <v>184.1717701863354</v>
      </c>
      <c r="M211" s="100">
        <f t="shared" si="44"/>
        <v>162.50450310559006</v>
      </c>
      <c r="N211" s="51">
        <v>102.3</v>
      </c>
    </row>
    <row r="212" spans="1:14" s="108" customFormat="1" ht="12.75" customHeight="1">
      <c r="A212" s="96"/>
      <c r="B212" s="97" t="s">
        <v>2017</v>
      </c>
      <c r="C212" s="98" t="s">
        <v>1994</v>
      </c>
      <c r="D212" s="354"/>
      <c r="E212" s="354"/>
      <c r="F212" s="354"/>
      <c r="G212" s="353" t="s">
        <v>2018</v>
      </c>
      <c r="H212" s="353"/>
      <c r="I212" s="257">
        <f t="shared" si="40"/>
        <v>227.47453416149068</v>
      </c>
      <c r="J212" s="100">
        <f t="shared" si="41"/>
        <v>216.10080745341617</v>
      </c>
      <c r="K212" s="100">
        <f t="shared" si="42"/>
        <v>204.72708074534162</v>
      </c>
      <c r="L212" s="100">
        <f t="shared" si="43"/>
        <v>193.35335403726708</v>
      </c>
      <c r="M212" s="100">
        <f t="shared" si="44"/>
        <v>170.605900621118</v>
      </c>
      <c r="N212" s="51">
        <v>107.4</v>
      </c>
    </row>
    <row r="213" spans="2:14" s="96" customFormat="1" ht="12.75" customHeight="1">
      <c r="B213" s="97" t="s">
        <v>2019</v>
      </c>
      <c r="C213" s="98" t="s">
        <v>1994</v>
      </c>
      <c r="D213" s="354"/>
      <c r="E213" s="354"/>
      <c r="F213" s="354"/>
      <c r="G213" s="353" t="s">
        <v>2020</v>
      </c>
      <c r="H213" s="353"/>
      <c r="I213" s="257">
        <f t="shared" si="40"/>
        <v>227.47453416149068</v>
      </c>
      <c r="J213" s="100">
        <f t="shared" si="41"/>
        <v>216.10080745341617</v>
      </c>
      <c r="K213" s="100">
        <f t="shared" si="42"/>
        <v>204.72708074534162</v>
      </c>
      <c r="L213" s="100">
        <f t="shared" si="43"/>
        <v>193.35335403726708</v>
      </c>
      <c r="M213" s="100">
        <f t="shared" si="44"/>
        <v>170.605900621118</v>
      </c>
      <c r="N213" s="51">
        <v>107.4</v>
      </c>
    </row>
    <row r="214" spans="2:14" s="96" customFormat="1" ht="12.75" customHeight="1">
      <c r="B214" s="97" t="s">
        <v>2021</v>
      </c>
      <c r="C214" s="98" t="s">
        <v>1994</v>
      </c>
      <c r="D214" s="354"/>
      <c r="E214" s="354"/>
      <c r="F214" s="354"/>
      <c r="G214" s="353" t="s">
        <v>2022</v>
      </c>
      <c r="H214" s="353"/>
      <c r="I214" s="257">
        <f t="shared" si="40"/>
        <v>216.67267080745341</v>
      </c>
      <c r="J214" s="100">
        <f t="shared" si="41"/>
        <v>205.83903726708076</v>
      </c>
      <c r="K214" s="100">
        <f t="shared" si="42"/>
        <v>195.00540372670807</v>
      </c>
      <c r="L214" s="100">
        <f t="shared" si="43"/>
        <v>184.1717701863354</v>
      </c>
      <c r="M214" s="100">
        <f t="shared" si="44"/>
        <v>162.50450310559006</v>
      </c>
      <c r="N214" s="51">
        <v>102.3</v>
      </c>
    </row>
    <row r="215" spans="2:14" s="96" customFormat="1" ht="12.75" customHeight="1">
      <c r="B215" s="97" t="s">
        <v>2023</v>
      </c>
      <c r="C215" s="98" t="s">
        <v>1994</v>
      </c>
      <c r="D215" s="354"/>
      <c r="E215" s="354"/>
      <c r="F215" s="354"/>
      <c r="G215" s="352" t="s">
        <v>2024</v>
      </c>
      <c r="H215" s="352"/>
      <c r="I215" s="257">
        <f t="shared" si="40"/>
        <v>216.67267080745341</v>
      </c>
      <c r="J215" s="100">
        <f t="shared" si="41"/>
        <v>205.83903726708076</v>
      </c>
      <c r="K215" s="100">
        <f t="shared" si="42"/>
        <v>195.00540372670807</v>
      </c>
      <c r="L215" s="100">
        <f t="shared" si="43"/>
        <v>184.1717701863354</v>
      </c>
      <c r="M215" s="100">
        <f t="shared" si="44"/>
        <v>162.50450310559006</v>
      </c>
      <c r="N215" s="51">
        <v>102.3</v>
      </c>
    </row>
    <row r="216" spans="2:14" s="96" customFormat="1" ht="12.75" customHeight="1">
      <c r="B216" s="97" t="s">
        <v>2025</v>
      </c>
      <c r="C216" s="98" t="s">
        <v>1994</v>
      </c>
      <c r="D216" s="354"/>
      <c r="E216" s="354"/>
      <c r="F216" s="354"/>
      <c r="G216" s="353" t="s">
        <v>2026</v>
      </c>
      <c r="H216" s="353"/>
      <c r="I216" s="257">
        <f t="shared" si="40"/>
        <v>216.67267080745341</v>
      </c>
      <c r="J216" s="100">
        <f t="shared" si="41"/>
        <v>205.83903726708076</v>
      </c>
      <c r="K216" s="100">
        <f t="shared" si="42"/>
        <v>195.00540372670807</v>
      </c>
      <c r="L216" s="100">
        <f t="shared" si="43"/>
        <v>184.1717701863354</v>
      </c>
      <c r="M216" s="100">
        <f t="shared" si="44"/>
        <v>162.50450310559006</v>
      </c>
      <c r="N216" s="51">
        <v>102.3</v>
      </c>
    </row>
    <row r="217" spans="2:14" ht="13.5" customHeight="1">
      <c r="B217" s="313" t="s">
        <v>2027</v>
      </c>
      <c r="C217" s="313"/>
      <c r="D217" s="313"/>
      <c r="E217" s="313"/>
      <c r="F217" s="313"/>
      <c r="G217" s="313"/>
      <c r="H217" s="313"/>
      <c r="I217" s="259"/>
      <c r="J217" s="58"/>
      <c r="K217" s="61"/>
      <c r="L217" s="61"/>
      <c r="M217" s="61"/>
      <c r="N217" s="58"/>
    </row>
    <row r="218" spans="1:14" s="60" customFormat="1" ht="15" customHeight="1">
      <c r="A218"/>
      <c r="B218" s="304" t="s">
        <v>1747</v>
      </c>
      <c r="C218" s="304" t="s">
        <v>1748</v>
      </c>
      <c r="D218" s="270" t="s">
        <v>1749</v>
      </c>
      <c r="E218" s="270"/>
      <c r="F218" s="270"/>
      <c r="G218" s="270"/>
      <c r="H218" s="270"/>
      <c r="I218" s="301" t="s">
        <v>1750</v>
      </c>
      <c r="J218" s="301" t="s">
        <v>1750</v>
      </c>
      <c r="K218" s="301" t="s">
        <v>1750</v>
      </c>
      <c r="L218" s="301" t="s">
        <v>1750</v>
      </c>
      <c r="M218" s="301" t="s">
        <v>1750</v>
      </c>
      <c r="N218" s="298" t="s">
        <v>1750</v>
      </c>
    </row>
    <row r="219" spans="1:14" s="62" customFormat="1" ht="21.75" customHeight="1">
      <c r="A219"/>
      <c r="B219" s="304"/>
      <c r="C219" s="304"/>
      <c r="D219" s="298" t="s">
        <v>2028</v>
      </c>
      <c r="E219" s="298"/>
      <c r="F219" s="29" t="s">
        <v>2029</v>
      </c>
      <c r="G219" s="298" t="s">
        <v>1903</v>
      </c>
      <c r="H219" s="298"/>
      <c r="I219" s="301"/>
      <c r="J219" s="301"/>
      <c r="K219" s="301"/>
      <c r="L219" s="301"/>
      <c r="M219" s="301"/>
      <c r="N219" s="298"/>
    </row>
    <row r="220" spans="2:14" ht="14.25" customHeight="1">
      <c r="B220" s="33" t="s">
        <v>2030</v>
      </c>
      <c r="C220" s="34" t="s">
        <v>2031</v>
      </c>
      <c r="D220" s="302" t="s">
        <v>2032</v>
      </c>
      <c r="E220" s="302"/>
      <c r="F220" s="42">
        <v>16</v>
      </c>
      <c r="G220" s="302" t="s">
        <v>2033</v>
      </c>
      <c r="H220" s="302"/>
      <c r="I220" s="257">
        <f>(N220/8.05)*$D$8*1.1</f>
        <v>31.98198757763975</v>
      </c>
      <c r="J220" s="38">
        <f>I220*0.95</f>
        <v>30.382888198757765</v>
      </c>
      <c r="K220" s="38">
        <f>I220*0.9</f>
        <v>28.783788819875774</v>
      </c>
      <c r="L220" s="38">
        <f>I220*0.8</f>
        <v>25.5855900621118</v>
      </c>
      <c r="M220" s="38">
        <f>I220*0.7</f>
        <v>22.387391304347826</v>
      </c>
      <c r="N220" s="51">
        <v>15.1</v>
      </c>
    </row>
    <row r="221" spans="1:14" s="87" customFormat="1" ht="12.75" customHeight="1">
      <c r="A221" s="32"/>
      <c r="B221" s="33" t="s">
        <v>0</v>
      </c>
      <c r="C221" s="34" t="s">
        <v>1</v>
      </c>
      <c r="D221" s="302" t="s">
        <v>2</v>
      </c>
      <c r="E221" s="302"/>
      <c r="F221" s="42">
        <v>5</v>
      </c>
      <c r="G221" s="302" t="s">
        <v>3</v>
      </c>
      <c r="H221" s="302"/>
      <c r="I221" s="257">
        <f>(N221/8.05)*$D$8*1.1</f>
        <v>30.922981366459627</v>
      </c>
      <c r="J221" s="38">
        <f>I221*0.95</f>
        <v>29.376832298136648</v>
      </c>
      <c r="K221" s="38">
        <f>I221*0.9</f>
        <v>27.830683229813665</v>
      </c>
      <c r="L221" s="38">
        <f>I221*0.8</f>
        <v>24.738385093167704</v>
      </c>
      <c r="M221" s="38">
        <f>I221*0.7</f>
        <v>21.646086956521742</v>
      </c>
      <c r="N221" s="51">
        <v>14.6</v>
      </c>
    </row>
    <row r="222" spans="1:14" ht="26.25" customHeight="1">
      <c r="A222" s="32"/>
      <c r="B222" s="33" t="s">
        <v>4</v>
      </c>
      <c r="C222" s="34" t="s">
        <v>2031</v>
      </c>
      <c r="D222" s="302" t="s">
        <v>5</v>
      </c>
      <c r="E222" s="302"/>
      <c r="F222" s="42">
        <v>3</v>
      </c>
      <c r="G222" s="314" t="s">
        <v>6</v>
      </c>
      <c r="H222" s="314"/>
      <c r="I222" s="257">
        <f>(N222/8.05)*$D$8*1.1</f>
        <v>36.112111801242236</v>
      </c>
      <c r="J222" s="38">
        <f>I222*0.95</f>
        <v>34.30650621118013</v>
      </c>
      <c r="K222" s="38">
        <f>I222*0.9</f>
        <v>32.500900621118014</v>
      </c>
      <c r="L222" s="38">
        <f>I222*0.8</f>
        <v>28.88968944099379</v>
      </c>
      <c r="M222" s="38">
        <f>I222*0.7</f>
        <v>25.278478260869566</v>
      </c>
      <c r="N222" s="51">
        <v>17.05</v>
      </c>
    </row>
    <row r="223" spans="1:14" ht="12.75" customHeight="1">
      <c r="A223" s="32"/>
      <c r="B223" s="33" t="s">
        <v>4</v>
      </c>
      <c r="C223" s="34" t="s">
        <v>2031</v>
      </c>
      <c r="D223" s="302" t="s">
        <v>5</v>
      </c>
      <c r="E223" s="302"/>
      <c r="F223" s="42">
        <v>3</v>
      </c>
      <c r="G223" s="302" t="s">
        <v>7</v>
      </c>
      <c r="H223" s="302"/>
      <c r="I223" s="257">
        <f>(N223/8.05)*$D$8*1.1</f>
        <v>47.86708074534162</v>
      </c>
      <c r="J223" s="38">
        <f>I223*0.95</f>
        <v>45.47372670807454</v>
      </c>
      <c r="K223" s="38">
        <f>I223*0.9</f>
        <v>43.080372670807456</v>
      </c>
      <c r="L223" s="38">
        <f>I223*0.8</f>
        <v>38.293664596273295</v>
      </c>
      <c r="M223" s="38">
        <f>I223*0.7</f>
        <v>33.506956521739134</v>
      </c>
      <c r="N223" s="51">
        <v>22.6</v>
      </c>
    </row>
    <row r="224" spans="1:14" ht="13.5">
      <c r="A224" s="32"/>
      <c r="B224" s="33" t="s">
        <v>8</v>
      </c>
      <c r="C224" s="34" t="s">
        <v>2031</v>
      </c>
      <c r="D224" s="302" t="s">
        <v>9</v>
      </c>
      <c r="E224" s="302"/>
      <c r="F224" s="42">
        <v>10</v>
      </c>
      <c r="G224" s="302" t="s">
        <v>10</v>
      </c>
      <c r="H224" s="302"/>
      <c r="I224" s="257">
        <f>(N224/8.05)*$D$8*1.1</f>
        <v>55.703726708074534</v>
      </c>
      <c r="J224" s="38">
        <f>I224*0.95</f>
        <v>52.91854037267081</v>
      </c>
      <c r="K224" s="38">
        <f>I224*0.9</f>
        <v>50.13335403726708</v>
      </c>
      <c r="L224" s="38">
        <f>I224*0.8</f>
        <v>44.56298136645963</v>
      </c>
      <c r="M224" s="38">
        <f>I224*0.7</f>
        <v>38.99260869565218</v>
      </c>
      <c r="N224" s="51">
        <v>26.3</v>
      </c>
    </row>
    <row r="225" spans="1:14" ht="12.75">
      <c r="A225" s="32"/>
      <c r="B225" s="68"/>
      <c r="C225" s="89"/>
      <c r="D225" s="90"/>
      <c r="E225" s="90"/>
      <c r="F225" s="70"/>
      <c r="G225" s="90"/>
      <c r="H225" s="90"/>
      <c r="I225" s="71"/>
      <c r="J225" s="72"/>
      <c r="K225" s="72"/>
      <c r="L225" s="72"/>
      <c r="M225" s="72"/>
      <c r="N225" s="71"/>
    </row>
    <row r="226" spans="1:14" s="62" customFormat="1" ht="29.25" customHeight="1">
      <c r="A226"/>
      <c r="B226" s="28" t="s">
        <v>1747</v>
      </c>
      <c r="C226" s="28" t="s">
        <v>1748</v>
      </c>
      <c r="D226" s="305" t="s">
        <v>11</v>
      </c>
      <c r="E226" s="305"/>
      <c r="F226" s="305"/>
      <c r="G226" s="305"/>
      <c r="H226" s="305"/>
      <c r="I226" s="30" t="s">
        <v>1750</v>
      </c>
      <c r="J226" s="30" t="s">
        <v>1750</v>
      </c>
      <c r="K226" s="30" t="s">
        <v>1750</v>
      </c>
      <c r="L226" s="30" t="s">
        <v>1750</v>
      </c>
      <c r="M226" s="30" t="s">
        <v>1750</v>
      </c>
      <c r="N226" s="29" t="s">
        <v>1750</v>
      </c>
    </row>
    <row r="227" spans="1:14" s="62" customFormat="1" ht="12.75" customHeight="1">
      <c r="A227"/>
      <c r="B227" s="33" t="s">
        <v>12</v>
      </c>
      <c r="C227" s="109" t="s">
        <v>13</v>
      </c>
      <c r="D227" s="302" t="s">
        <v>0</v>
      </c>
      <c r="E227" s="302"/>
      <c r="F227" s="302"/>
      <c r="G227" s="302"/>
      <c r="H227" s="302"/>
      <c r="I227" s="257">
        <f>(N227/8.05)*$D$8*1.1</f>
        <v>14.40248447204969</v>
      </c>
      <c r="J227" s="38">
        <f>I227*0.95</f>
        <v>13.682360248447205</v>
      </c>
      <c r="K227" s="38">
        <f>I227*0.9</f>
        <v>12.96223602484472</v>
      </c>
      <c r="L227" s="38">
        <f>I227*0.85</f>
        <v>12.242111801242237</v>
      </c>
      <c r="M227" s="38">
        <f>I227*0.8</f>
        <v>11.521987577639752</v>
      </c>
      <c r="N227" s="51">
        <v>6.8</v>
      </c>
    </row>
    <row r="228" spans="1:14" s="62" customFormat="1" ht="12.75" customHeight="1">
      <c r="A228"/>
      <c r="B228" s="33" t="s">
        <v>14</v>
      </c>
      <c r="C228" s="109" t="s">
        <v>15</v>
      </c>
      <c r="D228" s="302" t="s">
        <v>4</v>
      </c>
      <c r="E228" s="302"/>
      <c r="F228" s="302"/>
      <c r="G228" s="302"/>
      <c r="H228" s="302"/>
      <c r="I228" s="257">
        <f>(N228/8.05)*$D$8*1.1</f>
        <v>14.40248447204969</v>
      </c>
      <c r="J228" s="38">
        <f>I228*0.95</f>
        <v>13.682360248447205</v>
      </c>
      <c r="K228" s="38">
        <f>I228*0.9</f>
        <v>12.96223602484472</v>
      </c>
      <c r="L228" s="38">
        <f>I228*0.85</f>
        <v>12.242111801242237</v>
      </c>
      <c r="M228" s="38">
        <f>I228*0.8</f>
        <v>11.521987577639752</v>
      </c>
      <c r="N228" s="51">
        <v>6.8</v>
      </c>
    </row>
    <row r="229" spans="1:14" s="62" customFormat="1" ht="13.5">
      <c r="A229"/>
      <c r="B229" s="33" t="s">
        <v>16</v>
      </c>
      <c r="C229" s="109" t="s">
        <v>17</v>
      </c>
      <c r="D229" s="302" t="s">
        <v>2030</v>
      </c>
      <c r="E229" s="302"/>
      <c r="F229" s="302"/>
      <c r="G229" s="302"/>
      <c r="H229" s="302"/>
      <c r="I229" s="257">
        <f>(N229/8.05)*$D$8*1.1</f>
        <v>26.475155279503106</v>
      </c>
      <c r="J229" s="38">
        <f>I229*0.95</f>
        <v>25.151397515527954</v>
      </c>
      <c r="K229" s="38">
        <f>I229*0.9</f>
        <v>23.827639751552795</v>
      </c>
      <c r="L229" s="38">
        <f>I229*0.85</f>
        <v>22.50388198757764</v>
      </c>
      <c r="M229" s="38">
        <f>I229*0.8</f>
        <v>21.180124223602487</v>
      </c>
      <c r="N229" s="51">
        <v>12.5</v>
      </c>
    </row>
    <row r="230" spans="1:14" s="62" customFormat="1" ht="13.5">
      <c r="A230"/>
      <c r="B230" s="33" t="s">
        <v>18</v>
      </c>
      <c r="C230" s="109" t="s">
        <v>19</v>
      </c>
      <c r="D230" s="302" t="s">
        <v>8</v>
      </c>
      <c r="E230" s="302"/>
      <c r="F230" s="302"/>
      <c r="G230" s="302"/>
      <c r="H230" s="302"/>
      <c r="I230" s="257">
        <f>(N230/8.05)*$D$8*1.1</f>
        <v>29.65217391304348</v>
      </c>
      <c r="J230" s="38">
        <f>I230*0.95</f>
        <v>28.16956521739131</v>
      </c>
      <c r="K230" s="38">
        <f>I230*0.9</f>
        <v>26.686956521739134</v>
      </c>
      <c r="L230" s="38">
        <f>I230*0.85</f>
        <v>25.20434782608696</v>
      </c>
      <c r="M230" s="38">
        <f>I230*0.8</f>
        <v>23.721739130434784</v>
      </c>
      <c r="N230" s="51">
        <v>14</v>
      </c>
    </row>
    <row r="231" spans="1:14" s="62" customFormat="1" ht="12.75">
      <c r="A231"/>
      <c r="B231" s="68"/>
      <c r="C231" s="110"/>
      <c r="D231" s="90"/>
      <c r="E231" s="90"/>
      <c r="F231" s="90"/>
      <c r="G231" s="90"/>
      <c r="H231" s="90"/>
      <c r="I231" s="71"/>
      <c r="J231" s="72"/>
      <c r="K231" s="72"/>
      <c r="L231" s="72"/>
      <c r="M231" s="72"/>
      <c r="N231" s="71"/>
    </row>
    <row r="232" spans="1:14" s="62" customFormat="1" ht="13.5" customHeight="1">
      <c r="A232"/>
      <c r="B232" s="313" t="s">
        <v>20</v>
      </c>
      <c r="C232" s="313"/>
      <c r="D232" s="313"/>
      <c r="E232" s="313"/>
      <c r="F232" s="313"/>
      <c r="G232" s="313"/>
      <c r="H232" s="313"/>
      <c r="I232" s="259"/>
      <c r="J232" s="58"/>
      <c r="K232" s="112"/>
      <c r="L232" s="112"/>
      <c r="M232" s="112"/>
      <c r="N232" s="58"/>
    </row>
    <row r="233" spans="1:14" ht="13.5" customHeight="1">
      <c r="A233" s="64"/>
      <c r="B233" s="292" t="s">
        <v>21</v>
      </c>
      <c r="C233" s="292"/>
      <c r="D233" s="292"/>
      <c r="E233" s="292"/>
      <c r="F233" s="292"/>
      <c r="G233" s="292"/>
      <c r="H233" s="292"/>
      <c r="I233" s="27"/>
      <c r="J233" s="46"/>
      <c r="K233" s="61"/>
      <c r="L233" s="61"/>
      <c r="M233" s="61"/>
      <c r="N233" s="46"/>
    </row>
    <row r="234" spans="1:14" s="62" customFormat="1" ht="12.75" customHeight="1">
      <c r="A234"/>
      <c r="B234" s="304" t="s">
        <v>1747</v>
      </c>
      <c r="C234" s="304" t="s">
        <v>1748</v>
      </c>
      <c r="D234" s="270" t="s">
        <v>1749</v>
      </c>
      <c r="E234" s="270"/>
      <c r="F234" s="270"/>
      <c r="G234" s="270"/>
      <c r="H234" s="270"/>
      <c r="I234" s="350" t="s">
        <v>1750</v>
      </c>
      <c r="J234" s="301" t="s">
        <v>1750</v>
      </c>
      <c r="K234" s="301" t="s">
        <v>1750</v>
      </c>
      <c r="L234" s="301" t="s">
        <v>1750</v>
      </c>
      <c r="M234" s="301" t="s">
        <v>1750</v>
      </c>
      <c r="N234" s="298" t="s">
        <v>1750</v>
      </c>
    </row>
    <row r="235" spans="1:14" s="62" customFormat="1" ht="21" customHeight="1">
      <c r="A235"/>
      <c r="B235" s="304"/>
      <c r="C235" s="304"/>
      <c r="D235" s="298" t="s">
        <v>22</v>
      </c>
      <c r="E235" s="298"/>
      <c r="F235" s="298" t="s">
        <v>23</v>
      </c>
      <c r="G235" s="298"/>
      <c r="H235" s="29" t="s">
        <v>24</v>
      </c>
      <c r="I235" s="351"/>
      <c r="J235" s="301"/>
      <c r="K235" s="301"/>
      <c r="L235" s="301"/>
      <c r="M235" s="301"/>
      <c r="N235" s="298"/>
    </row>
    <row r="236" spans="1:14" s="62" customFormat="1" ht="12.75" customHeight="1">
      <c r="A236"/>
      <c r="B236" s="113" t="s">
        <v>25</v>
      </c>
      <c r="C236" s="109" t="s">
        <v>26</v>
      </c>
      <c r="D236" s="314" t="s">
        <v>27</v>
      </c>
      <c r="E236" s="314"/>
      <c r="F236" s="302" t="s">
        <v>1909</v>
      </c>
      <c r="G236" s="302"/>
      <c r="H236" s="35" t="s">
        <v>28</v>
      </c>
      <c r="I236" s="257">
        <f>(N236/8.05)*$D$8*1.1</f>
        <v>51.67950310559006</v>
      </c>
      <c r="J236" s="38">
        <f>I236*0.9</f>
        <v>46.51155279503105</v>
      </c>
      <c r="K236" s="38">
        <f>I236*0.85</f>
        <v>43.92757763975155</v>
      </c>
      <c r="L236" s="38">
        <f>I236*0.8</f>
        <v>41.34360248447205</v>
      </c>
      <c r="M236" s="38">
        <f>I236*0.7</f>
        <v>36.17565217391304</v>
      </c>
      <c r="N236" s="51">
        <v>24.4</v>
      </c>
    </row>
    <row r="237" spans="1:14" s="62" customFormat="1" ht="12.75" customHeight="1">
      <c r="A237"/>
      <c r="B237" s="113" t="s">
        <v>29</v>
      </c>
      <c r="C237" s="109" t="s">
        <v>26</v>
      </c>
      <c r="D237" s="314" t="s">
        <v>30</v>
      </c>
      <c r="E237" s="314"/>
      <c r="F237" s="302" t="s">
        <v>1909</v>
      </c>
      <c r="G237" s="302"/>
      <c r="H237" s="35" t="s">
        <v>28</v>
      </c>
      <c r="I237" s="257">
        <f>(N237/8.05)*$D$8*1.1</f>
        <v>51.67950310559006</v>
      </c>
      <c r="J237" s="38">
        <f>I237*0.9</f>
        <v>46.51155279503105</v>
      </c>
      <c r="K237" s="38">
        <f>I237*0.85</f>
        <v>43.92757763975155</v>
      </c>
      <c r="L237" s="38">
        <f>I237*0.8</f>
        <v>41.34360248447205</v>
      </c>
      <c r="M237" s="38">
        <f>I237*0.7</f>
        <v>36.17565217391304</v>
      </c>
      <c r="N237" s="51">
        <v>24.4</v>
      </c>
    </row>
    <row r="238" spans="1:14" s="45" customFormat="1" ht="12.75" customHeight="1">
      <c r="A238" s="64"/>
      <c r="B238" s="53" t="s">
        <v>31</v>
      </c>
      <c r="C238" s="114" t="s">
        <v>26</v>
      </c>
      <c r="D238" s="318" t="s">
        <v>32</v>
      </c>
      <c r="E238" s="318"/>
      <c r="F238" s="272" t="s">
        <v>1909</v>
      </c>
      <c r="G238" s="272"/>
      <c r="H238" s="50" t="s">
        <v>28</v>
      </c>
      <c r="I238" s="257">
        <f>(N238/8.05)*$D$8*1.1</f>
        <v>49.137888198757764</v>
      </c>
      <c r="J238" s="38">
        <f>I238*0.9</f>
        <v>44.22409937888199</v>
      </c>
      <c r="K238" s="38">
        <f>I238*0.85</f>
        <v>41.7672049689441</v>
      </c>
      <c r="L238" s="38">
        <f>I238*0.8</f>
        <v>39.31031055900621</v>
      </c>
      <c r="M238" s="38">
        <f>I238*0.7</f>
        <v>34.396521739130435</v>
      </c>
      <c r="N238" s="51">
        <v>23.2</v>
      </c>
    </row>
    <row r="239" spans="1:14" s="45" customFormat="1" ht="12.75" customHeight="1">
      <c r="A239" s="64"/>
      <c r="B239" s="53" t="s">
        <v>33</v>
      </c>
      <c r="C239" s="114" t="s">
        <v>26</v>
      </c>
      <c r="D239" s="318" t="s">
        <v>34</v>
      </c>
      <c r="E239" s="318"/>
      <c r="F239" s="272" t="s">
        <v>1909</v>
      </c>
      <c r="G239" s="272"/>
      <c r="H239" s="50" t="s">
        <v>28</v>
      </c>
      <c r="I239" s="257">
        <f>(N239/8.05)*$D$8*1.1</f>
        <v>49.137888198757764</v>
      </c>
      <c r="J239" s="38">
        <f>I239*0.9</f>
        <v>44.22409937888199</v>
      </c>
      <c r="K239" s="38">
        <f>I239*0.85</f>
        <v>41.7672049689441</v>
      </c>
      <c r="L239" s="38">
        <f>I239*0.8</f>
        <v>39.31031055900621</v>
      </c>
      <c r="M239" s="38">
        <f>I239*0.7</f>
        <v>34.396521739130435</v>
      </c>
      <c r="N239" s="51">
        <v>23.2</v>
      </c>
    </row>
    <row r="240" spans="1:14" s="45" customFormat="1" ht="12.75" customHeight="1">
      <c r="A240" s="64"/>
      <c r="B240" s="115"/>
      <c r="C240" s="116"/>
      <c r="D240" s="117"/>
      <c r="E240" s="117"/>
      <c r="F240" s="118"/>
      <c r="G240" s="118"/>
      <c r="H240" s="118"/>
      <c r="I240" s="71"/>
      <c r="J240" s="72"/>
      <c r="K240" s="72"/>
      <c r="L240" s="72"/>
      <c r="M240" s="72"/>
      <c r="N240" s="71"/>
    </row>
    <row r="241" spans="1:14" s="45" customFormat="1" ht="12.75" customHeight="1">
      <c r="A241" s="64"/>
      <c r="B241" s="115"/>
      <c r="C241" s="116"/>
      <c r="D241" s="117"/>
      <c r="E241" s="117"/>
      <c r="F241" s="118"/>
      <c r="G241" s="118"/>
      <c r="H241" s="118"/>
      <c r="I241" s="71"/>
      <c r="J241" s="72"/>
      <c r="K241" s="72"/>
      <c r="L241" s="72"/>
      <c r="M241" s="72"/>
      <c r="N241" s="71"/>
    </row>
    <row r="242" spans="1:14" s="45" customFormat="1" ht="15" customHeight="1">
      <c r="A242" s="64"/>
      <c r="B242" s="304" t="s">
        <v>1747</v>
      </c>
      <c r="C242" s="304" t="s">
        <v>1748</v>
      </c>
      <c r="D242" s="270" t="s">
        <v>1749</v>
      </c>
      <c r="E242" s="270"/>
      <c r="F242" s="270"/>
      <c r="G242" s="270"/>
      <c r="H242" s="270"/>
      <c r="I242" s="301" t="s">
        <v>1750</v>
      </c>
      <c r="J242" s="301" t="s">
        <v>1750</v>
      </c>
      <c r="K242" s="301" t="s">
        <v>1750</v>
      </c>
      <c r="L242" s="301" t="s">
        <v>1750</v>
      </c>
      <c r="M242" s="301" t="s">
        <v>1750</v>
      </c>
      <c r="N242" s="298" t="s">
        <v>1750</v>
      </c>
    </row>
    <row r="243" spans="1:14" s="45" customFormat="1" ht="24" customHeight="1">
      <c r="A243" s="64"/>
      <c r="B243" s="304"/>
      <c r="C243" s="304"/>
      <c r="D243" s="298" t="s">
        <v>22</v>
      </c>
      <c r="E243" s="298"/>
      <c r="F243" s="298" t="s">
        <v>23</v>
      </c>
      <c r="G243" s="298"/>
      <c r="H243" s="29" t="s">
        <v>24</v>
      </c>
      <c r="I243" s="301"/>
      <c r="J243" s="301"/>
      <c r="K243" s="301"/>
      <c r="L243" s="301"/>
      <c r="M243" s="301"/>
      <c r="N243" s="298"/>
    </row>
    <row r="244" spans="1:14" s="45" customFormat="1" ht="12.75" customHeight="1">
      <c r="A244" s="64"/>
      <c r="B244" s="119" t="s">
        <v>35</v>
      </c>
      <c r="C244" s="120" t="s">
        <v>36</v>
      </c>
      <c r="D244" s="272" t="s">
        <v>37</v>
      </c>
      <c r="E244" s="272"/>
      <c r="F244" s="272" t="s">
        <v>1909</v>
      </c>
      <c r="G244" s="272"/>
      <c r="H244" s="50" t="s">
        <v>28</v>
      </c>
      <c r="I244" s="257">
        <f aca="true" t="shared" si="45" ref="I244:I254">(N244/8.05)*$D$8*1.1</f>
        <v>31.134782608695648</v>
      </c>
      <c r="J244" s="38">
        <f aca="true" t="shared" si="46" ref="J244:J249">I244*0.9</f>
        <v>28.021304347826085</v>
      </c>
      <c r="K244" s="38">
        <f aca="true" t="shared" si="47" ref="K244:K249">I244*0.85</f>
        <v>26.4645652173913</v>
      </c>
      <c r="L244" s="38">
        <f aca="true" t="shared" si="48" ref="L244:L249">I244*0.8</f>
        <v>24.90782608695652</v>
      </c>
      <c r="M244" s="38">
        <f aca="true" t="shared" si="49" ref="M244:M249">I244*0.7</f>
        <v>21.794347826086955</v>
      </c>
      <c r="N244" s="51">
        <v>14.7</v>
      </c>
    </row>
    <row r="245" spans="1:14" s="45" customFormat="1" ht="12.75" customHeight="1">
      <c r="A245" s="64"/>
      <c r="B245" s="119" t="s">
        <v>38</v>
      </c>
      <c r="C245" s="120" t="s">
        <v>36</v>
      </c>
      <c r="D245" s="272" t="s">
        <v>30</v>
      </c>
      <c r="E245" s="272"/>
      <c r="F245" s="272" t="s">
        <v>1909</v>
      </c>
      <c r="G245" s="272"/>
      <c r="H245" s="50" t="s">
        <v>28</v>
      </c>
      <c r="I245" s="257">
        <f t="shared" si="45"/>
        <v>29.65217391304348</v>
      </c>
      <c r="J245" s="38">
        <f t="shared" si="46"/>
        <v>26.686956521739134</v>
      </c>
      <c r="K245" s="38">
        <f t="shared" si="47"/>
        <v>25.20434782608696</v>
      </c>
      <c r="L245" s="38">
        <f t="shared" si="48"/>
        <v>23.721739130434784</v>
      </c>
      <c r="M245" s="38">
        <f t="shared" si="49"/>
        <v>20.756521739130438</v>
      </c>
      <c r="N245" s="51">
        <v>14</v>
      </c>
    </row>
    <row r="246" spans="1:14" s="45" customFormat="1" ht="12.75" customHeight="1">
      <c r="A246" s="64"/>
      <c r="B246" s="119" t="s">
        <v>39</v>
      </c>
      <c r="C246" s="120" t="s">
        <v>36</v>
      </c>
      <c r="D246" s="272" t="s">
        <v>27</v>
      </c>
      <c r="E246" s="272"/>
      <c r="F246" s="272" t="s">
        <v>1909</v>
      </c>
      <c r="G246" s="272"/>
      <c r="H246" s="50" t="s">
        <v>40</v>
      </c>
      <c r="I246" s="257">
        <f t="shared" si="45"/>
        <v>31.134782608695648</v>
      </c>
      <c r="J246" s="38">
        <f t="shared" si="46"/>
        <v>28.021304347826085</v>
      </c>
      <c r="K246" s="38">
        <f t="shared" si="47"/>
        <v>26.4645652173913</v>
      </c>
      <c r="L246" s="38">
        <f t="shared" si="48"/>
        <v>24.90782608695652</v>
      </c>
      <c r="M246" s="38">
        <f t="shared" si="49"/>
        <v>21.794347826086955</v>
      </c>
      <c r="N246" s="51">
        <v>14.7</v>
      </c>
    </row>
    <row r="247" spans="1:14" s="45" customFormat="1" ht="12.75" customHeight="1">
      <c r="A247" s="64"/>
      <c r="B247" s="119" t="s">
        <v>41</v>
      </c>
      <c r="C247" s="120" t="s">
        <v>36</v>
      </c>
      <c r="D247" s="272" t="s">
        <v>32</v>
      </c>
      <c r="E247" s="272"/>
      <c r="F247" s="272" t="s">
        <v>1909</v>
      </c>
      <c r="G247" s="272"/>
      <c r="H247" s="50" t="s">
        <v>28</v>
      </c>
      <c r="I247" s="257">
        <f t="shared" si="45"/>
        <v>29.65217391304348</v>
      </c>
      <c r="J247" s="38">
        <f t="shared" si="46"/>
        <v>26.686956521739134</v>
      </c>
      <c r="K247" s="38">
        <f t="shared" si="47"/>
        <v>25.20434782608696</v>
      </c>
      <c r="L247" s="38">
        <f t="shared" si="48"/>
        <v>23.721739130434784</v>
      </c>
      <c r="M247" s="38">
        <f t="shared" si="49"/>
        <v>20.756521739130438</v>
      </c>
      <c r="N247" s="51">
        <v>14</v>
      </c>
    </row>
    <row r="248" spans="1:14" s="45" customFormat="1" ht="12.75" customHeight="1">
      <c r="A248" s="64"/>
      <c r="B248" s="119" t="s">
        <v>42</v>
      </c>
      <c r="C248" s="120" t="s">
        <v>36</v>
      </c>
      <c r="D248" s="272" t="s">
        <v>43</v>
      </c>
      <c r="E248" s="272"/>
      <c r="F248" s="272" t="s">
        <v>1909</v>
      </c>
      <c r="G248" s="272"/>
      <c r="H248" s="50" t="s">
        <v>28</v>
      </c>
      <c r="I248" s="257">
        <f t="shared" si="45"/>
        <v>29.65217391304348</v>
      </c>
      <c r="J248" s="38">
        <f t="shared" si="46"/>
        <v>26.686956521739134</v>
      </c>
      <c r="K248" s="38">
        <f t="shared" si="47"/>
        <v>25.20434782608696</v>
      </c>
      <c r="L248" s="38">
        <f t="shared" si="48"/>
        <v>23.721739130434784</v>
      </c>
      <c r="M248" s="38">
        <f t="shared" si="49"/>
        <v>20.756521739130438</v>
      </c>
      <c r="N248" s="51">
        <v>14</v>
      </c>
    </row>
    <row r="249" spans="1:14" s="45" customFormat="1" ht="12.75" customHeight="1">
      <c r="A249" s="64"/>
      <c r="B249" s="119" t="s">
        <v>44</v>
      </c>
      <c r="C249" s="120" t="s">
        <v>45</v>
      </c>
      <c r="D249" s="272" t="s">
        <v>46</v>
      </c>
      <c r="E249" s="272"/>
      <c r="F249" s="272" t="s">
        <v>1909</v>
      </c>
      <c r="G249" s="272"/>
      <c r="H249" s="50" t="s">
        <v>47</v>
      </c>
      <c r="I249" s="257">
        <f t="shared" si="45"/>
        <v>64.8111801242236</v>
      </c>
      <c r="J249" s="38">
        <f t="shared" si="46"/>
        <v>58.33006211180124</v>
      </c>
      <c r="K249" s="38">
        <f t="shared" si="47"/>
        <v>55.089503105590055</v>
      </c>
      <c r="L249" s="38">
        <f t="shared" si="48"/>
        <v>51.84894409937888</v>
      </c>
      <c r="M249" s="38">
        <f t="shared" si="49"/>
        <v>45.36782608695652</v>
      </c>
      <c r="N249" s="121">
        <v>30.6</v>
      </c>
    </row>
    <row r="250" spans="1:14" s="62" customFormat="1" ht="35.25" customHeight="1">
      <c r="A250"/>
      <c r="B250" s="28" t="s">
        <v>1747</v>
      </c>
      <c r="C250" s="28" t="s">
        <v>1748</v>
      </c>
      <c r="D250" s="305" t="s">
        <v>22</v>
      </c>
      <c r="E250" s="305"/>
      <c r="F250" s="305" t="s">
        <v>24</v>
      </c>
      <c r="G250" s="305"/>
      <c r="H250" s="29" t="s">
        <v>48</v>
      </c>
      <c r="I250" s="30" t="s">
        <v>1750</v>
      </c>
      <c r="J250" s="30" t="s">
        <v>1750</v>
      </c>
      <c r="K250" s="30" t="s">
        <v>1750</v>
      </c>
      <c r="L250" s="30" t="s">
        <v>1750</v>
      </c>
      <c r="M250" s="30" t="s">
        <v>1750</v>
      </c>
      <c r="N250" s="29" t="s">
        <v>1750</v>
      </c>
    </row>
    <row r="251" spans="1:14" s="45" customFormat="1" ht="12.75" customHeight="1">
      <c r="A251" s="64"/>
      <c r="B251" s="33" t="s">
        <v>49</v>
      </c>
      <c r="C251" s="122" t="s">
        <v>50</v>
      </c>
      <c r="D251" s="302" t="s">
        <v>27</v>
      </c>
      <c r="E251" s="302"/>
      <c r="F251" s="302" t="s">
        <v>40</v>
      </c>
      <c r="G251" s="302"/>
      <c r="H251" s="42">
        <v>40</v>
      </c>
      <c r="I251" s="257">
        <f t="shared" si="45"/>
        <v>36.853416149068316</v>
      </c>
      <c r="J251" s="38">
        <f>I251*0.9</f>
        <v>33.168074534161484</v>
      </c>
      <c r="K251" s="38">
        <f>I251*0.85</f>
        <v>31.325403726708068</v>
      </c>
      <c r="L251" s="38">
        <f>I251*0.8</f>
        <v>29.482732919254655</v>
      </c>
      <c r="M251" s="38">
        <f>I251*0.7</f>
        <v>25.797391304347823</v>
      </c>
      <c r="N251" s="51">
        <v>17.4</v>
      </c>
    </row>
    <row r="252" spans="1:14" s="62" customFormat="1" ht="12.75" customHeight="1">
      <c r="A252"/>
      <c r="B252" s="33" t="s">
        <v>51</v>
      </c>
      <c r="C252" s="122" t="s">
        <v>50</v>
      </c>
      <c r="D252" s="302" t="s">
        <v>27</v>
      </c>
      <c r="E252" s="302"/>
      <c r="F252" s="302" t="s">
        <v>40</v>
      </c>
      <c r="G252" s="302"/>
      <c r="H252" s="42">
        <v>60</v>
      </c>
      <c r="I252" s="257">
        <f t="shared" si="45"/>
        <v>37.70062111801242</v>
      </c>
      <c r="J252" s="38">
        <f>I252*0.9</f>
        <v>33.93055900621118</v>
      </c>
      <c r="K252" s="38">
        <f>I252*0.85</f>
        <v>32.04552795031056</v>
      </c>
      <c r="L252" s="38">
        <f>I252*0.8</f>
        <v>30.16049689440994</v>
      </c>
      <c r="M252" s="38">
        <f>I252*0.7</f>
        <v>26.390434782608697</v>
      </c>
      <c r="N252" s="51">
        <v>17.8</v>
      </c>
    </row>
    <row r="253" spans="2:14" ht="12.75" customHeight="1">
      <c r="B253" s="33" t="s">
        <v>52</v>
      </c>
      <c r="C253" s="122" t="s">
        <v>53</v>
      </c>
      <c r="D253" s="302" t="s">
        <v>27</v>
      </c>
      <c r="E253" s="302"/>
      <c r="F253" s="302" t="s">
        <v>40</v>
      </c>
      <c r="G253" s="302"/>
      <c r="H253" s="42">
        <v>40</v>
      </c>
      <c r="I253" s="257">
        <f t="shared" si="45"/>
        <v>42.36024844720497</v>
      </c>
      <c r="J253" s="38">
        <f>I253*0.9</f>
        <v>38.12422360248447</v>
      </c>
      <c r="K253" s="38">
        <f>I253*0.85</f>
        <v>36.00621118012422</v>
      </c>
      <c r="L253" s="38">
        <f>I253*0.8</f>
        <v>33.88819875776397</v>
      </c>
      <c r="M253" s="38">
        <f>I253*0.7</f>
        <v>29.65217391304348</v>
      </c>
      <c r="N253" s="51">
        <v>20</v>
      </c>
    </row>
    <row r="254" spans="2:14" ht="12.75" customHeight="1">
      <c r="B254" s="33" t="s">
        <v>54</v>
      </c>
      <c r="C254" s="122" t="s">
        <v>53</v>
      </c>
      <c r="D254" s="302" t="s">
        <v>27</v>
      </c>
      <c r="E254" s="302"/>
      <c r="F254" s="302" t="s">
        <v>40</v>
      </c>
      <c r="G254" s="302"/>
      <c r="H254" s="42">
        <v>60</v>
      </c>
      <c r="I254" s="257">
        <f t="shared" si="45"/>
        <v>52.103105590062114</v>
      </c>
      <c r="J254" s="38">
        <f>I254*0.9</f>
        <v>46.892795031055904</v>
      </c>
      <c r="K254" s="38">
        <f>I254*0.85</f>
        <v>44.287639751552796</v>
      </c>
      <c r="L254" s="38">
        <f>I254*0.8</f>
        <v>41.682484472049694</v>
      </c>
      <c r="M254" s="38">
        <f>I254*0.7</f>
        <v>36.472173913043484</v>
      </c>
      <c r="N254" s="51">
        <v>24.6</v>
      </c>
    </row>
    <row r="255" spans="2:14" ht="12.75" customHeight="1">
      <c r="B255" s="292" t="s">
        <v>55</v>
      </c>
      <c r="C255" s="292"/>
      <c r="D255" s="292"/>
      <c r="E255" s="292"/>
      <c r="F255" s="292"/>
      <c r="G255" s="292"/>
      <c r="H255" s="292"/>
      <c r="I255" s="27"/>
      <c r="J255" s="46"/>
      <c r="K255" s="61"/>
      <c r="L255" s="61"/>
      <c r="M255" s="61"/>
      <c r="N255" s="46"/>
    </row>
    <row r="256" spans="2:14" ht="33.75" customHeight="1">
      <c r="B256" s="28" t="s">
        <v>1747</v>
      </c>
      <c r="C256" s="28" t="s">
        <v>1748</v>
      </c>
      <c r="D256" s="305" t="s">
        <v>22</v>
      </c>
      <c r="E256" s="305"/>
      <c r="F256" s="305" t="s">
        <v>23</v>
      </c>
      <c r="G256" s="305"/>
      <c r="H256" s="305"/>
      <c r="I256" s="30" t="s">
        <v>1750</v>
      </c>
      <c r="J256" s="30" t="s">
        <v>1750</v>
      </c>
      <c r="K256" s="30" t="s">
        <v>1750</v>
      </c>
      <c r="L256" s="30" t="s">
        <v>1750</v>
      </c>
      <c r="M256" s="30" t="s">
        <v>1750</v>
      </c>
      <c r="N256" s="29" t="s">
        <v>1750</v>
      </c>
    </row>
    <row r="257" spans="2:14" ht="12.75" customHeight="1">
      <c r="B257" s="33" t="s">
        <v>56</v>
      </c>
      <c r="C257" s="63" t="s">
        <v>57</v>
      </c>
      <c r="D257" s="314" t="s">
        <v>58</v>
      </c>
      <c r="E257" s="314"/>
      <c r="F257" s="302" t="s">
        <v>59</v>
      </c>
      <c r="G257" s="302"/>
      <c r="H257" s="302"/>
      <c r="I257" s="257">
        <f aca="true" t="shared" si="50" ref="I257:I264">(N257/8.05)*$D$8*1.1</f>
        <v>17.57950310559006</v>
      </c>
      <c r="J257" s="38">
        <f aca="true" t="shared" si="51" ref="J257:J264">I257*0.9</f>
        <v>15.821552795031055</v>
      </c>
      <c r="K257" s="38">
        <f aca="true" t="shared" si="52" ref="K257:K264">I257*0.85</f>
        <v>14.942577639751551</v>
      </c>
      <c r="L257" s="38">
        <f aca="true" t="shared" si="53" ref="L257:L264">I257*0.8</f>
        <v>14.06360248447205</v>
      </c>
      <c r="M257" s="38">
        <f aca="true" t="shared" si="54" ref="M257:M264">I257*0.7</f>
        <v>12.305652173913042</v>
      </c>
      <c r="N257" s="51">
        <v>8.3</v>
      </c>
    </row>
    <row r="258" spans="2:14" ht="12.75" customHeight="1">
      <c r="B258" s="33" t="s">
        <v>56</v>
      </c>
      <c r="C258" s="63" t="s">
        <v>57</v>
      </c>
      <c r="D258" s="314"/>
      <c r="E258" s="314"/>
      <c r="F258" s="302" t="s">
        <v>60</v>
      </c>
      <c r="G258" s="302"/>
      <c r="H258" s="302"/>
      <c r="I258" s="257">
        <f t="shared" si="50"/>
        <v>17.57950310559006</v>
      </c>
      <c r="J258" s="38">
        <f t="shared" si="51"/>
        <v>15.821552795031055</v>
      </c>
      <c r="K258" s="38">
        <f t="shared" si="52"/>
        <v>14.942577639751551</v>
      </c>
      <c r="L258" s="38">
        <f t="shared" si="53"/>
        <v>14.06360248447205</v>
      </c>
      <c r="M258" s="38">
        <f t="shared" si="54"/>
        <v>12.305652173913042</v>
      </c>
      <c r="N258" s="51">
        <v>8.3</v>
      </c>
    </row>
    <row r="259" spans="2:14" ht="12.75" customHeight="1">
      <c r="B259" s="33" t="s">
        <v>56</v>
      </c>
      <c r="C259" s="63" t="s">
        <v>57</v>
      </c>
      <c r="D259" s="314"/>
      <c r="E259" s="314"/>
      <c r="F259" s="302" t="s">
        <v>61</v>
      </c>
      <c r="G259" s="302"/>
      <c r="H259" s="302"/>
      <c r="I259" s="257">
        <f t="shared" si="50"/>
        <v>17.57950310559006</v>
      </c>
      <c r="J259" s="38">
        <f t="shared" si="51"/>
        <v>15.821552795031055</v>
      </c>
      <c r="K259" s="38">
        <f t="shared" si="52"/>
        <v>14.942577639751551</v>
      </c>
      <c r="L259" s="38">
        <f t="shared" si="53"/>
        <v>14.06360248447205</v>
      </c>
      <c r="M259" s="38">
        <f t="shared" si="54"/>
        <v>12.305652173913042</v>
      </c>
      <c r="N259" s="51">
        <v>8.3</v>
      </c>
    </row>
    <row r="260" spans="2:14" ht="12.75" customHeight="1">
      <c r="B260" s="33" t="s">
        <v>56</v>
      </c>
      <c r="C260" s="63" t="s">
        <v>57</v>
      </c>
      <c r="D260" s="314" t="s">
        <v>34</v>
      </c>
      <c r="E260" s="314"/>
      <c r="F260" s="302" t="s">
        <v>62</v>
      </c>
      <c r="G260" s="302"/>
      <c r="H260" s="302"/>
      <c r="I260" s="257">
        <f t="shared" si="50"/>
        <v>17.57950310559006</v>
      </c>
      <c r="J260" s="38">
        <f t="shared" si="51"/>
        <v>15.821552795031055</v>
      </c>
      <c r="K260" s="38">
        <f t="shared" si="52"/>
        <v>14.942577639751551</v>
      </c>
      <c r="L260" s="38">
        <f t="shared" si="53"/>
        <v>14.06360248447205</v>
      </c>
      <c r="M260" s="38">
        <f t="shared" si="54"/>
        <v>12.305652173913042</v>
      </c>
      <c r="N260" s="51">
        <v>8.3</v>
      </c>
    </row>
    <row r="261" spans="2:14" ht="12.75" customHeight="1">
      <c r="B261" s="33" t="s">
        <v>63</v>
      </c>
      <c r="C261" s="63" t="s">
        <v>64</v>
      </c>
      <c r="D261" s="314" t="s">
        <v>65</v>
      </c>
      <c r="E261" s="314"/>
      <c r="F261" s="302" t="s">
        <v>1909</v>
      </c>
      <c r="G261" s="302"/>
      <c r="H261" s="302"/>
      <c r="I261" s="257">
        <f t="shared" si="50"/>
        <v>22.23913043478261</v>
      </c>
      <c r="J261" s="38">
        <f t="shared" si="51"/>
        <v>20.01521739130435</v>
      </c>
      <c r="K261" s="38">
        <f t="shared" si="52"/>
        <v>18.903260869565216</v>
      </c>
      <c r="L261" s="38">
        <f t="shared" si="53"/>
        <v>17.791304347826088</v>
      </c>
      <c r="M261" s="38">
        <f t="shared" si="54"/>
        <v>15.567391304347828</v>
      </c>
      <c r="N261" s="51">
        <v>10.5</v>
      </c>
    </row>
    <row r="262" spans="2:14" ht="12.75" customHeight="1">
      <c r="B262" s="123" t="s">
        <v>63</v>
      </c>
      <c r="C262" s="63" t="s">
        <v>64</v>
      </c>
      <c r="D262" s="314"/>
      <c r="E262" s="314"/>
      <c r="F262" s="278" t="s">
        <v>66</v>
      </c>
      <c r="G262" s="278"/>
      <c r="H262" s="278"/>
      <c r="I262" s="257">
        <f t="shared" si="50"/>
        <v>17.57950310559006</v>
      </c>
      <c r="J262" s="38">
        <f t="shared" si="51"/>
        <v>15.821552795031055</v>
      </c>
      <c r="K262" s="38">
        <f t="shared" si="52"/>
        <v>14.942577639751551</v>
      </c>
      <c r="L262" s="38">
        <f t="shared" si="53"/>
        <v>14.06360248447205</v>
      </c>
      <c r="M262" s="38">
        <f t="shared" si="54"/>
        <v>12.305652173913042</v>
      </c>
      <c r="N262" s="51">
        <v>8.3</v>
      </c>
    </row>
    <row r="263" spans="2:14" ht="12.75" customHeight="1">
      <c r="B263" s="33" t="s">
        <v>63</v>
      </c>
      <c r="C263" s="63" t="s">
        <v>64</v>
      </c>
      <c r="D263" s="314" t="s">
        <v>34</v>
      </c>
      <c r="E263" s="314"/>
      <c r="F263" s="302" t="s">
        <v>59</v>
      </c>
      <c r="G263" s="302"/>
      <c r="H263" s="302"/>
      <c r="I263" s="257">
        <f t="shared" si="50"/>
        <v>28.381366459627326</v>
      </c>
      <c r="J263" s="38">
        <f t="shared" si="51"/>
        <v>25.543229813664595</v>
      </c>
      <c r="K263" s="38">
        <f t="shared" si="52"/>
        <v>24.12416149068323</v>
      </c>
      <c r="L263" s="38">
        <f t="shared" si="53"/>
        <v>22.70509316770186</v>
      </c>
      <c r="M263" s="38">
        <f t="shared" si="54"/>
        <v>19.86695652173913</v>
      </c>
      <c r="N263" s="51">
        <v>13.4</v>
      </c>
    </row>
    <row r="264" spans="2:14" ht="12.75" customHeight="1">
      <c r="B264" s="33" t="s">
        <v>63</v>
      </c>
      <c r="C264" s="63" t="s">
        <v>64</v>
      </c>
      <c r="D264" s="314" t="s">
        <v>34</v>
      </c>
      <c r="E264" s="314"/>
      <c r="F264" s="302" t="s">
        <v>66</v>
      </c>
      <c r="G264" s="302"/>
      <c r="H264" s="302"/>
      <c r="I264" s="257">
        <f t="shared" si="50"/>
        <v>17.57950310559006</v>
      </c>
      <c r="J264" s="38">
        <f t="shared" si="51"/>
        <v>15.821552795031055</v>
      </c>
      <c r="K264" s="38">
        <f t="shared" si="52"/>
        <v>14.942577639751551</v>
      </c>
      <c r="L264" s="38">
        <f t="shared" si="53"/>
        <v>14.06360248447205</v>
      </c>
      <c r="M264" s="38">
        <f t="shared" si="54"/>
        <v>12.305652173913042</v>
      </c>
      <c r="N264" s="51">
        <v>8.3</v>
      </c>
    </row>
    <row r="265" spans="2:14" ht="12.75" customHeight="1">
      <c r="B265" s="292" t="s">
        <v>67</v>
      </c>
      <c r="C265" s="292"/>
      <c r="D265" s="292"/>
      <c r="E265" s="292"/>
      <c r="F265" s="292"/>
      <c r="G265" s="292"/>
      <c r="H265" s="292"/>
      <c r="I265" s="27"/>
      <c r="J265" s="46"/>
      <c r="K265" s="61"/>
      <c r="L265" s="61"/>
      <c r="M265" s="61"/>
      <c r="N265" s="46"/>
    </row>
    <row r="266" spans="2:14" ht="28.5" customHeight="1">
      <c r="B266" s="28" t="s">
        <v>1747</v>
      </c>
      <c r="C266" s="28" t="s">
        <v>1748</v>
      </c>
      <c r="D266" s="305" t="s">
        <v>24</v>
      </c>
      <c r="E266" s="305"/>
      <c r="F266" s="305"/>
      <c r="G266" s="305"/>
      <c r="H266" s="305"/>
      <c r="I266" s="30" t="s">
        <v>1750</v>
      </c>
      <c r="J266" s="30" t="s">
        <v>1750</v>
      </c>
      <c r="K266" s="30" t="s">
        <v>1750</v>
      </c>
      <c r="L266" s="30" t="s">
        <v>1750</v>
      </c>
      <c r="M266" s="30" t="s">
        <v>1750</v>
      </c>
      <c r="N266" s="29" t="s">
        <v>1750</v>
      </c>
    </row>
    <row r="267" spans="2:14" ht="12.75" customHeight="1">
      <c r="B267" s="113" t="s">
        <v>68</v>
      </c>
      <c r="C267" s="63" t="s">
        <v>69</v>
      </c>
      <c r="D267" s="291" t="s">
        <v>70</v>
      </c>
      <c r="E267" s="291"/>
      <c r="F267" s="291"/>
      <c r="G267" s="291"/>
      <c r="H267" s="291"/>
      <c r="I267" s="257">
        <f aca="true" t="shared" si="55" ref="I267:I272">(N267/8.05)*$D$8*1.1</f>
        <v>35.582608695652176</v>
      </c>
      <c r="J267" s="38">
        <f aca="true" t="shared" si="56" ref="J267:J272">I267*0.9</f>
        <v>32.02434782608696</v>
      </c>
      <c r="K267" s="38">
        <f aca="true" t="shared" si="57" ref="K267:K272">I267*0.85</f>
        <v>30.245217391304347</v>
      </c>
      <c r="L267" s="38">
        <f aca="true" t="shared" si="58" ref="L267:L272">I267*0.8</f>
        <v>28.466086956521742</v>
      </c>
      <c r="M267" s="38">
        <f aca="true" t="shared" si="59" ref="M267:M272">I267*0.7</f>
        <v>24.907826086956526</v>
      </c>
      <c r="N267" s="51">
        <v>16.8</v>
      </c>
    </row>
    <row r="268" spans="2:14" ht="24.75" customHeight="1">
      <c r="B268" s="113" t="s">
        <v>71</v>
      </c>
      <c r="C268" s="63" t="s">
        <v>72</v>
      </c>
      <c r="D268" s="291" t="s">
        <v>70</v>
      </c>
      <c r="E268" s="291"/>
      <c r="F268" s="291"/>
      <c r="G268" s="291"/>
      <c r="H268" s="291"/>
      <c r="I268" s="257">
        <f t="shared" si="55"/>
        <v>37.065217391304344</v>
      </c>
      <c r="J268" s="38">
        <f t="shared" si="56"/>
        <v>33.358695652173914</v>
      </c>
      <c r="K268" s="38">
        <f t="shared" si="57"/>
        <v>31.505434782608692</v>
      </c>
      <c r="L268" s="38">
        <f t="shared" si="58"/>
        <v>29.652173913043477</v>
      </c>
      <c r="M268" s="38">
        <f t="shared" si="59"/>
        <v>25.945652173913043</v>
      </c>
      <c r="N268" s="51">
        <v>17.5</v>
      </c>
    </row>
    <row r="269" spans="1:14" s="62" customFormat="1" ht="12.75" customHeight="1">
      <c r="A269"/>
      <c r="B269" s="113" t="s">
        <v>73</v>
      </c>
      <c r="C269" s="63" t="s">
        <v>74</v>
      </c>
      <c r="D269" s="291" t="s">
        <v>75</v>
      </c>
      <c r="E269" s="291"/>
      <c r="F269" s="291"/>
      <c r="G269" s="291"/>
      <c r="H269" s="291"/>
      <c r="I269" s="257">
        <f t="shared" si="55"/>
        <v>38.75962732919255</v>
      </c>
      <c r="J269" s="38">
        <f t="shared" si="56"/>
        <v>34.88366459627329</v>
      </c>
      <c r="K269" s="38">
        <f t="shared" si="57"/>
        <v>32.94568322981367</v>
      </c>
      <c r="L269" s="38">
        <f t="shared" si="58"/>
        <v>31.00770186335404</v>
      </c>
      <c r="M269" s="38">
        <f t="shared" si="59"/>
        <v>27.131739130434784</v>
      </c>
      <c r="N269" s="51">
        <v>18.3</v>
      </c>
    </row>
    <row r="270" spans="1:14" s="31" customFormat="1" ht="24.75" customHeight="1">
      <c r="A270"/>
      <c r="B270" s="113" t="s">
        <v>76</v>
      </c>
      <c r="C270" s="63" t="s">
        <v>77</v>
      </c>
      <c r="D270" s="291" t="s">
        <v>78</v>
      </c>
      <c r="E270" s="291"/>
      <c r="F270" s="291"/>
      <c r="G270" s="291"/>
      <c r="H270" s="291"/>
      <c r="I270" s="257">
        <f t="shared" si="55"/>
        <v>36.853416149068316</v>
      </c>
      <c r="J270" s="38">
        <f t="shared" si="56"/>
        <v>33.168074534161484</v>
      </c>
      <c r="K270" s="38">
        <f t="shared" si="57"/>
        <v>31.325403726708068</v>
      </c>
      <c r="L270" s="38">
        <f t="shared" si="58"/>
        <v>29.482732919254655</v>
      </c>
      <c r="M270" s="38">
        <f t="shared" si="59"/>
        <v>25.797391304347823</v>
      </c>
      <c r="N270" s="51">
        <v>17.4</v>
      </c>
    </row>
    <row r="271" spans="2:14" ht="12.75" customHeight="1">
      <c r="B271" s="113" t="s">
        <v>79</v>
      </c>
      <c r="C271" s="125" t="s">
        <v>80</v>
      </c>
      <c r="D271" s="302" t="s">
        <v>70</v>
      </c>
      <c r="E271" s="302"/>
      <c r="F271" s="302"/>
      <c r="G271" s="302"/>
      <c r="H271" s="302"/>
      <c r="I271" s="257">
        <f t="shared" si="55"/>
        <v>45.43136645962733</v>
      </c>
      <c r="J271" s="38">
        <f t="shared" si="56"/>
        <v>40.888229813664594</v>
      </c>
      <c r="K271" s="38">
        <f t="shared" si="57"/>
        <v>38.61666149068323</v>
      </c>
      <c r="L271" s="38">
        <f t="shared" si="58"/>
        <v>36.34509316770186</v>
      </c>
      <c r="M271" s="38">
        <f t="shared" si="59"/>
        <v>31.801956521739132</v>
      </c>
      <c r="N271" s="51">
        <v>21.45</v>
      </c>
    </row>
    <row r="272" spans="2:14" ht="12.75" customHeight="1">
      <c r="B272" s="113" t="s">
        <v>81</v>
      </c>
      <c r="C272" s="125" t="s">
        <v>82</v>
      </c>
      <c r="D272" s="302" t="s">
        <v>78</v>
      </c>
      <c r="E272" s="302"/>
      <c r="F272" s="302"/>
      <c r="G272" s="302"/>
      <c r="H272" s="302"/>
      <c r="I272" s="257">
        <f t="shared" si="55"/>
        <v>47.01987577639751</v>
      </c>
      <c r="J272" s="38">
        <f t="shared" si="56"/>
        <v>42.317888198757764</v>
      </c>
      <c r="K272" s="38">
        <f t="shared" si="57"/>
        <v>39.966894409937886</v>
      </c>
      <c r="L272" s="38">
        <f t="shared" si="58"/>
        <v>37.61590062111801</v>
      </c>
      <c r="M272" s="38">
        <f t="shared" si="59"/>
        <v>32.91391304347826</v>
      </c>
      <c r="N272" s="51">
        <v>22.2</v>
      </c>
    </row>
    <row r="273" spans="2:14" ht="13.5" customHeight="1">
      <c r="B273" s="292" t="s">
        <v>83</v>
      </c>
      <c r="C273" s="292"/>
      <c r="D273" s="292"/>
      <c r="E273" s="292"/>
      <c r="F273" s="292"/>
      <c r="G273" s="292"/>
      <c r="H273" s="292"/>
      <c r="I273" s="261"/>
      <c r="J273" s="113"/>
      <c r="K273" s="61"/>
      <c r="L273" s="61"/>
      <c r="M273" s="61"/>
      <c r="N273" s="113"/>
    </row>
    <row r="274" spans="2:14" ht="30" customHeight="1">
      <c r="B274" s="28" t="s">
        <v>1747</v>
      </c>
      <c r="C274" s="28" t="s">
        <v>1748</v>
      </c>
      <c r="D274" s="305" t="s">
        <v>24</v>
      </c>
      <c r="E274" s="305"/>
      <c r="F274" s="305"/>
      <c r="G274" s="305"/>
      <c r="H274" s="305"/>
      <c r="I274" s="30" t="s">
        <v>1750</v>
      </c>
      <c r="J274" s="30" t="s">
        <v>1750</v>
      </c>
      <c r="K274" s="30" t="s">
        <v>1750</v>
      </c>
      <c r="L274" s="30" t="s">
        <v>1750</v>
      </c>
      <c r="M274" s="30" t="s">
        <v>1750</v>
      </c>
      <c r="N274" s="29" t="s">
        <v>1750</v>
      </c>
    </row>
    <row r="275" spans="2:14" ht="12.75" customHeight="1">
      <c r="B275" s="113" t="s">
        <v>84</v>
      </c>
      <c r="C275" s="63" t="s">
        <v>1951</v>
      </c>
      <c r="D275" s="302" t="s">
        <v>85</v>
      </c>
      <c r="E275" s="302"/>
      <c r="F275" s="302"/>
      <c r="G275" s="302"/>
      <c r="H275" s="302"/>
      <c r="I275" s="257">
        <f>(N275/8.05)*$D$8*1.1</f>
        <v>10.695962732919256</v>
      </c>
      <c r="J275" s="38">
        <f>I275*0.9</f>
        <v>9.62636645962733</v>
      </c>
      <c r="K275" s="38">
        <f>I275*0.85</f>
        <v>9.091568322981367</v>
      </c>
      <c r="L275" s="38">
        <f>I275*0.8</f>
        <v>8.556770186335404</v>
      </c>
      <c r="M275" s="38">
        <f>I275*0.7</f>
        <v>7.487173913043479</v>
      </c>
      <c r="N275" s="51">
        <v>5.05</v>
      </c>
    </row>
    <row r="276" spans="2:14" ht="12.75" customHeight="1">
      <c r="B276" s="113" t="s">
        <v>86</v>
      </c>
      <c r="C276" s="63" t="s">
        <v>1951</v>
      </c>
      <c r="D276" s="302" t="s">
        <v>87</v>
      </c>
      <c r="E276" s="302"/>
      <c r="F276" s="302"/>
      <c r="G276" s="302"/>
      <c r="H276" s="302"/>
      <c r="I276" s="257">
        <f>(N276/8.05)*$D$8*1.1</f>
        <v>10.695962732919256</v>
      </c>
      <c r="J276" s="38">
        <f>I276*0.9</f>
        <v>9.62636645962733</v>
      </c>
      <c r="K276" s="38">
        <f>I276*0.85</f>
        <v>9.091568322981367</v>
      </c>
      <c r="L276" s="38">
        <f>I276*0.8</f>
        <v>8.556770186335404</v>
      </c>
      <c r="M276" s="38">
        <f>I276*0.7</f>
        <v>7.487173913043479</v>
      </c>
      <c r="N276" s="51">
        <v>5.05</v>
      </c>
    </row>
    <row r="277" spans="2:14" ht="12.75" customHeight="1">
      <c r="B277" s="91"/>
      <c r="C277" s="69"/>
      <c r="D277" s="90"/>
      <c r="E277" s="90"/>
      <c r="F277" s="90"/>
      <c r="G277" s="90"/>
      <c r="H277" s="90"/>
      <c r="I277" s="71"/>
      <c r="J277" s="72"/>
      <c r="K277" s="72"/>
      <c r="L277" s="72"/>
      <c r="M277" s="72"/>
      <c r="N277" s="71"/>
    </row>
    <row r="278" spans="2:14" ht="12.75" customHeight="1">
      <c r="B278" s="348" t="s">
        <v>88</v>
      </c>
      <c r="C278" s="348"/>
      <c r="D278" s="348"/>
      <c r="E278" s="348"/>
      <c r="F278" s="348"/>
      <c r="G278" s="348"/>
      <c r="H278" s="348"/>
      <c r="I278" s="51"/>
      <c r="J278" s="38"/>
      <c r="K278" s="38"/>
      <c r="L278" s="38"/>
      <c r="M278" s="38"/>
      <c r="N278" s="51"/>
    </row>
    <row r="279" spans="2:14" ht="12.75" customHeight="1">
      <c r="B279" s="304" t="s">
        <v>1747</v>
      </c>
      <c r="C279" s="304" t="s">
        <v>1748</v>
      </c>
      <c r="D279" s="270" t="s">
        <v>1749</v>
      </c>
      <c r="E279" s="270"/>
      <c r="F279" s="270"/>
      <c r="G279" s="270"/>
      <c r="H279" s="270"/>
      <c r="I279" s="301" t="s">
        <v>1750</v>
      </c>
      <c r="J279" s="301" t="s">
        <v>1750</v>
      </c>
      <c r="K279" s="301" t="s">
        <v>1750</v>
      </c>
      <c r="L279" s="301" t="s">
        <v>1750</v>
      </c>
      <c r="M279" s="301" t="s">
        <v>1750</v>
      </c>
      <c r="N279" s="298" t="s">
        <v>1750</v>
      </c>
    </row>
    <row r="280" spans="2:14" ht="24.75" customHeight="1">
      <c r="B280" s="304"/>
      <c r="C280" s="304"/>
      <c r="D280" s="298" t="s">
        <v>89</v>
      </c>
      <c r="E280" s="298"/>
      <c r="F280" s="29" t="s">
        <v>90</v>
      </c>
      <c r="G280" s="298" t="s">
        <v>91</v>
      </c>
      <c r="H280" s="298"/>
      <c r="I280" s="301"/>
      <c r="J280" s="301"/>
      <c r="K280" s="301"/>
      <c r="L280" s="301"/>
      <c r="M280" s="301"/>
      <c r="N280" s="298"/>
    </row>
    <row r="281" spans="1:14" s="14" customFormat="1" ht="12.75" customHeight="1">
      <c r="A281" s="64"/>
      <c r="B281" s="53" t="s">
        <v>92</v>
      </c>
      <c r="C281" s="126" t="s">
        <v>93</v>
      </c>
      <c r="D281" s="318" t="s">
        <v>94</v>
      </c>
      <c r="E281" s="318"/>
      <c r="F281" s="54" t="s">
        <v>95</v>
      </c>
      <c r="G281" s="318" t="s">
        <v>96</v>
      </c>
      <c r="H281" s="318"/>
      <c r="I281" s="257">
        <f aca="true" t="shared" si="60" ref="I281:I289">(N281/8.05)*$D$8*1.1</f>
        <v>82.6024844720497</v>
      </c>
      <c r="J281" s="81">
        <f aca="true" t="shared" si="61" ref="J281:J289">I281*0.95</f>
        <v>78.47236024844722</v>
      </c>
      <c r="K281" s="81">
        <f aca="true" t="shared" si="62" ref="K281:K289">I281*0.9</f>
        <v>74.34223602484472</v>
      </c>
      <c r="L281" s="81">
        <f aca="true" t="shared" si="63" ref="L281:L289">I281*0.85</f>
        <v>70.21211180124224</v>
      </c>
      <c r="M281" s="81">
        <f aca="true" t="shared" si="64" ref="M281:M289">I281*0.8</f>
        <v>66.08198757763977</v>
      </c>
      <c r="N281" s="51">
        <v>39</v>
      </c>
    </row>
    <row r="282" spans="1:14" s="14" customFormat="1" ht="12.75" customHeight="1">
      <c r="A282" s="64"/>
      <c r="B282" s="53" t="s">
        <v>97</v>
      </c>
      <c r="C282" s="126" t="s">
        <v>93</v>
      </c>
      <c r="D282" s="318" t="s">
        <v>27</v>
      </c>
      <c r="E282" s="318"/>
      <c r="F282" s="54" t="s">
        <v>98</v>
      </c>
      <c r="G282" s="349" t="s">
        <v>99</v>
      </c>
      <c r="H282" s="349"/>
      <c r="I282" s="257">
        <f t="shared" si="60"/>
        <v>111.83105590062111</v>
      </c>
      <c r="J282" s="81">
        <f t="shared" si="61"/>
        <v>106.23950310559006</v>
      </c>
      <c r="K282" s="81">
        <f t="shared" si="62"/>
        <v>100.647950310559</v>
      </c>
      <c r="L282" s="81">
        <f t="shared" si="63"/>
        <v>95.05639751552793</v>
      </c>
      <c r="M282" s="81">
        <f t="shared" si="64"/>
        <v>89.4648447204969</v>
      </c>
      <c r="N282" s="51">
        <v>52.8</v>
      </c>
    </row>
    <row r="283" spans="1:14" s="14" customFormat="1" ht="12.75" customHeight="1">
      <c r="A283" s="64"/>
      <c r="B283" s="53" t="s">
        <v>100</v>
      </c>
      <c r="C283" s="126" t="s">
        <v>93</v>
      </c>
      <c r="D283" s="318" t="s">
        <v>27</v>
      </c>
      <c r="E283" s="318"/>
      <c r="F283" s="54" t="s">
        <v>98</v>
      </c>
      <c r="G283" s="318" t="s">
        <v>101</v>
      </c>
      <c r="H283" s="318"/>
      <c r="I283" s="257">
        <f t="shared" si="60"/>
        <v>111.83105590062111</v>
      </c>
      <c r="J283" s="81">
        <f t="shared" si="61"/>
        <v>106.23950310559006</v>
      </c>
      <c r="K283" s="81">
        <f t="shared" si="62"/>
        <v>100.647950310559</v>
      </c>
      <c r="L283" s="81">
        <f t="shared" si="63"/>
        <v>95.05639751552793</v>
      </c>
      <c r="M283" s="81">
        <f t="shared" si="64"/>
        <v>89.4648447204969</v>
      </c>
      <c r="N283" s="51">
        <v>52.8</v>
      </c>
    </row>
    <row r="284" spans="1:14" s="14" customFormat="1" ht="12.75" customHeight="1">
      <c r="A284" s="64"/>
      <c r="B284" s="53" t="s">
        <v>102</v>
      </c>
      <c r="C284" s="126" t="s">
        <v>93</v>
      </c>
      <c r="D284" s="318" t="s">
        <v>27</v>
      </c>
      <c r="E284" s="318"/>
      <c r="F284" s="54" t="s">
        <v>98</v>
      </c>
      <c r="G284" s="318" t="s">
        <v>103</v>
      </c>
      <c r="H284" s="318"/>
      <c r="I284" s="257">
        <f t="shared" si="60"/>
        <v>111.83105590062111</v>
      </c>
      <c r="J284" s="81">
        <f t="shared" si="61"/>
        <v>106.23950310559006</v>
      </c>
      <c r="K284" s="81">
        <f t="shared" si="62"/>
        <v>100.647950310559</v>
      </c>
      <c r="L284" s="81">
        <f t="shared" si="63"/>
        <v>95.05639751552793</v>
      </c>
      <c r="M284" s="81">
        <f t="shared" si="64"/>
        <v>89.4648447204969</v>
      </c>
      <c r="N284" s="51">
        <v>52.8</v>
      </c>
    </row>
    <row r="285" spans="1:14" s="14" customFormat="1" ht="12.75" customHeight="1">
      <c r="A285" s="64"/>
      <c r="B285" s="53" t="s">
        <v>104</v>
      </c>
      <c r="C285" s="126" t="s">
        <v>93</v>
      </c>
      <c r="D285" s="318" t="s">
        <v>27</v>
      </c>
      <c r="E285" s="318"/>
      <c r="F285" s="54" t="s">
        <v>98</v>
      </c>
      <c r="G285" s="349" t="s">
        <v>105</v>
      </c>
      <c r="H285" s="349"/>
      <c r="I285" s="257">
        <f t="shared" si="60"/>
        <v>155.46211180124223</v>
      </c>
      <c r="J285" s="81">
        <f t="shared" si="61"/>
        <v>147.68900621118013</v>
      </c>
      <c r="K285" s="81">
        <f t="shared" si="62"/>
        <v>139.915900621118</v>
      </c>
      <c r="L285" s="81">
        <f t="shared" si="63"/>
        <v>132.1427950310559</v>
      </c>
      <c r="M285" s="81">
        <f t="shared" si="64"/>
        <v>124.3696894409938</v>
      </c>
      <c r="N285" s="51">
        <v>73.4</v>
      </c>
    </row>
    <row r="286" spans="1:14" s="14" customFormat="1" ht="12.75" customHeight="1">
      <c r="A286" s="64"/>
      <c r="B286" s="53" t="s">
        <v>106</v>
      </c>
      <c r="C286" s="126" t="s">
        <v>93</v>
      </c>
      <c r="D286" s="318" t="s">
        <v>27</v>
      </c>
      <c r="E286" s="318"/>
      <c r="F286" s="54" t="s">
        <v>98</v>
      </c>
      <c r="G286" s="349" t="s">
        <v>105</v>
      </c>
      <c r="H286" s="349"/>
      <c r="I286" s="257">
        <f t="shared" si="60"/>
        <v>230.43975155279503</v>
      </c>
      <c r="J286" s="81">
        <f t="shared" si="61"/>
        <v>218.91776397515528</v>
      </c>
      <c r="K286" s="81">
        <f t="shared" si="62"/>
        <v>207.39577639751553</v>
      </c>
      <c r="L286" s="81">
        <f t="shared" si="63"/>
        <v>195.87378881987578</v>
      </c>
      <c r="M286" s="81">
        <f t="shared" si="64"/>
        <v>184.35180124223604</v>
      </c>
      <c r="N286" s="51">
        <v>108.8</v>
      </c>
    </row>
    <row r="287" spans="1:14" s="14" customFormat="1" ht="12.75" customHeight="1">
      <c r="A287" s="64"/>
      <c r="B287" s="53" t="s">
        <v>107</v>
      </c>
      <c r="C287" s="126" t="s">
        <v>93</v>
      </c>
      <c r="D287" s="318" t="s">
        <v>27</v>
      </c>
      <c r="E287" s="318"/>
      <c r="F287" s="54" t="s">
        <v>98</v>
      </c>
      <c r="G287" s="349" t="s">
        <v>108</v>
      </c>
      <c r="H287" s="349"/>
      <c r="I287" s="257">
        <f t="shared" si="60"/>
        <v>111.83105590062111</v>
      </c>
      <c r="J287" s="81">
        <f t="shared" si="61"/>
        <v>106.23950310559006</v>
      </c>
      <c r="K287" s="81">
        <f t="shared" si="62"/>
        <v>100.647950310559</v>
      </c>
      <c r="L287" s="81">
        <f t="shared" si="63"/>
        <v>95.05639751552793</v>
      </c>
      <c r="M287" s="81">
        <f t="shared" si="64"/>
        <v>89.4648447204969</v>
      </c>
      <c r="N287" s="51">
        <v>52.8</v>
      </c>
    </row>
    <row r="288" spans="1:14" s="14" customFormat="1" ht="12.75" customHeight="1">
      <c r="A288" s="64"/>
      <c r="B288" s="53" t="s">
        <v>109</v>
      </c>
      <c r="C288" s="126" t="s">
        <v>93</v>
      </c>
      <c r="D288" s="318" t="s">
        <v>27</v>
      </c>
      <c r="E288" s="318"/>
      <c r="F288" s="54" t="s">
        <v>98</v>
      </c>
      <c r="G288" s="318" t="s">
        <v>110</v>
      </c>
      <c r="H288" s="318"/>
      <c r="I288" s="257">
        <f t="shared" si="60"/>
        <v>127.0807453416149</v>
      </c>
      <c r="J288" s="81">
        <f t="shared" si="61"/>
        <v>120.72670807453416</v>
      </c>
      <c r="K288" s="81">
        <f t="shared" si="62"/>
        <v>114.37267080745342</v>
      </c>
      <c r="L288" s="81">
        <f t="shared" si="63"/>
        <v>108.01863354037266</v>
      </c>
      <c r="M288" s="81">
        <f t="shared" si="64"/>
        <v>101.66459627329192</v>
      </c>
      <c r="N288" s="51">
        <v>60</v>
      </c>
    </row>
    <row r="289" spans="1:14" s="14" customFormat="1" ht="12.75" customHeight="1">
      <c r="A289" s="64"/>
      <c r="B289" s="53" t="s">
        <v>111</v>
      </c>
      <c r="C289" s="126" t="s">
        <v>93</v>
      </c>
      <c r="D289" s="318" t="s">
        <v>27</v>
      </c>
      <c r="E289" s="318"/>
      <c r="F289" s="54" t="s">
        <v>98</v>
      </c>
      <c r="G289" s="318" t="s">
        <v>112</v>
      </c>
      <c r="H289" s="318"/>
      <c r="I289" s="257">
        <f t="shared" si="60"/>
        <v>118.18509316770187</v>
      </c>
      <c r="J289" s="81">
        <f t="shared" si="61"/>
        <v>112.27583850931678</v>
      </c>
      <c r="K289" s="81">
        <f t="shared" si="62"/>
        <v>106.36658385093168</v>
      </c>
      <c r="L289" s="81">
        <f t="shared" si="63"/>
        <v>100.45732919254658</v>
      </c>
      <c r="M289" s="81">
        <f t="shared" si="64"/>
        <v>94.5480745341615</v>
      </c>
      <c r="N289" s="51">
        <v>55.8</v>
      </c>
    </row>
    <row r="290" spans="1:14" s="14" customFormat="1" ht="12.75" customHeight="1">
      <c r="A290" s="64"/>
      <c r="B290" s="348" t="s">
        <v>113</v>
      </c>
      <c r="C290" s="348"/>
      <c r="D290" s="348"/>
      <c r="E290" s="348"/>
      <c r="F290" s="348"/>
      <c r="G290" s="348"/>
      <c r="H290" s="348"/>
      <c r="I290" s="51"/>
      <c r="J290" s="81"/>
      <c r="K290" s="81"/>
      <c r="L290" s="81"/>
      <c r="M290" s="81"/>
      <c r="N290" s="51"/>
    </row>
    <row r="291" spans="1:14" s="14" customFormat="1" ht="12.75" customHeight="1">
      <c r="A291" s="64"/>
      <c r="B291" s="304" t="s">
        <v>1747</v>
      </c>
      <c r="C291" s="304" t="s">
        <v>1748</v>
      </c>
      <c r="D291" s="270" t="s">
        <v>1749</v>
      </c>
      <c r="E291" s="270"/>
      <c r="F291" s="270"/>
      <c r="G291" s="270"/>
      <c r="H291" s="270"/>
      <c r="I291" s="301" t="s">
        <v>1750</v>
      </c>
      <c r="J291" s="301" t="s">
        <v>1750</v>
      </c>
      <c r="K291" s="301" t="s">
        <v>1750</v>
      </c>
      <c r="L291" s="301" t="s">
        <v>1750</v>
      </c>
      <c r="M291" s="301" t="s">
        <v>1750</v>
      </c>
      <c r="N291" s="298" t="s">
        <v>1750</v>
      </c>
    </row>
    <row r="292" spans="1:14" s="14" customFormat="1" ht="21" customHeight="1">
      <c r="A292" s="64"/>
      <c r="B292" s="304"/>
      <c r="C292" s="304"/>
      <c r="D292" s="298" t="s">
        <v>114</v>
      </c>
      <c r="E292" s="298"/>
      <c r="F292" s="298" t="s">
        <v>115</v>
      </c>
      <c r="G292" s="298"/>
      <c r="H292" s="298"/>
      <c r="I292" s="301"/>
      <c r="J292" s="301"/>
      <c r="K292" s="301"/>
      <c r="L292" s="301"/>
      <c r="M292" s="301"/>
      <c r="N292" s="298"/>
    </row>
    <row r="293" spans="1:14" s="14" customFormat="1" ht="12.75" customHeight="1">
      <c r="A293" s="64"/>
      <c r="B293" s="53" t="s">
        <v>116</v>
      </c>
      <c r="C293" s="126" t="s">
        <v>117</v>
      </c>
      <c r="D293" s="318" t="s">
        <v>27</v>
      </c>
      <c r="E293" s="318"/>
      <c r="F293" s="318" t="s">
        <v>118</v>
      </c>
      <c r="G293" s="318"/>
      <c r="H293" s="318"/>
      <c r="I293" s="257">
        <f>(N293/8.05)*$D$8*1.1</f>
        <v>5125.590062111802</v>
      </c>
      <c r="J293" s="81">
        <f>I293*0.95</f>
        <v>4869.310559006212</v>
      </c>
      <c r="K293" s="81">
        <f>I293*0.9</f>
        <v>4613.031055900622</v>
      </c>
      <c r="L293" s="81">
        <f>I293*0.85</f>
        <v>4356.751552795031</v>
      </c>
      <c r="M293" s="81">
        <f>I293*0.8</f>
        <v>4100.4720496894415</v>
      </c>
      <c r="N293" s="51">
        <v>2420</v>
      </c>
    </row>
    <row r="294" spans="1:14" s="14" customFormat="1" ht="12.75" customHeight="1">
      <c r="A294" s="64"/>
      <c r="B294" s="53" t="s">
        <v>119</v>
      </c>
      <c r="C294" s="126" t="s">
        <v>117</v>
      </c>
      <c r="D294" s="318" t="s">
        <v>27</v>
      </c>
      <c r="E294" s="318"/>
      <c r="F294" s="318" t="s">
        <v>118</v>
      </c>
      <c r="G294" s="318"/>
      <c r="H294" s="318"/>
      <c r="I294" s="257">
        <f>(N294/8.05)*$D$8*1.1</f>
        <v>4786.708074534161</v>
      </c>
      <c r="J294" s="81">
        <f>I294*0.95</f>
        <v>4547.372670807453</v>
      </c>
      <c r="K294" s="81">
        <f>I294*0.9</f>
        <v>4308.037267080745</v>
      </c>
      <c r="L294" s="81">
        <f>I294*0.85</f>
        <v>4068.7018633540365</v>
      </c>
      <c r="M294" s="81">
        <f>I294*0.8</f>
        <v>3829.366459627329</v>
      </c>
      <c r="N294" s="51">
        <v>2260</v>
      </c>
    </row>
    <row r="295" spans="1:14" s="14" customFormat="1" ht="12.75" customHeight="1">
      <c r="A295" s="64"/>
      <c r="B295" s="53" t="s">
        <v>120</v>
      </c>
      <c r="C295" s="126" t="s">
        <v>117</v>
      </c>
      <c r="D295" s="318" t="s">
        <v>27</v>
      </c>
      <c r="E295" s="318"/>
      <c r="F295" s="318" t="s">
        <v>118</v>
      </c>
      <c r="G295" s="318"/>
      <c r="H295" s="318"/>
      <c r="I295" s="257">
        <f>(N295/8.05)*$D$8*1.1</f>
        <v>4532.546583850932</v>
      </c>
      <c r="J295" s="81">
        <f>I295*0.95</f>
        <v>4305.919254658385</v>
      </c>
      <c r="K295" s="81">
        <f>I295*0.9</f>
        <v>4079.2919254658386</v>
      </c>
      <c r="L295" s="81">
        <f>I295*0.85</f>
        <v>3852.664596273292</v>
      </c>
      <c r="M295" s="81">
        <f>I295*0.8</f>
        <v>3626.0372670807456</v>
      </c>
      <c r="N295" s="51">
        <v>2140</v>
      </c>
    </row>
    <row r="296" spans="1:14" s="14" customFormat="1" ht="12.75" customHeight="1">
      <c r="A296" s="64"/>
      <c r="B296" s="53" t="s">
        <v>121</v>
      </c>
      <c r="C296" s="126" t="s">
        <v>117</v>
      </c>
      <c r="D296" s="318" t="s">
        <v>27</v>
      </c>
      <c r="E296" s="318"/>
      <c r="F296" s="318" t="s">
        <v>118</v>
      </c>
      <c r="G296" s="318"/>
      <c r="H296" s="318"/>
      <c r="I296" s="257">
        <f>(N296/8.05)*$D$8*1.1</f>
        <v>4532.546583850932</v>
      </c>
      <c r="J296" s="81">
        <f>I296*0.95</f>
        <v>4305.919254658385</v>
      </c>
      <c r="K296" s="81">
        <f>I296*0.9</f>
        <v>4079.2919254658386</v>
      </c>
      <c r="L296" s="81">
        <f>I296*0.85</f>
        <v>3852.664596273292</v>
      </c>
      <c r="M296" s="81">
        <f>I296*0.8</f>
        <v>3626.0372670807456</v>
      </c>
      <c r="N296" s="51">
        <v>2140</v>
      </c>
    </row>
    <row r="297" spans="1:14" s="14" customFormat="1" ht="12.75" customHeight="1">
      <c r="A297" s="64"/>
      <c r="B297" s="348" t="s">
        <v>122</v>
      </c>
      <c r="C297" s="348"/>
      <c r="D297" s="348"/>
      <c r="E297" s="348"/>
      <c r="F297" s="348"/>
      <c r="G297" s="348"/>
      <c r="H297" s="348"/>
      <c r="I297" s="51"/>
      <c r="J297" s="81"/>
      <c r="K297" s="81"/>
      <c r="L297" s="81"/>
      <c r="M297" s="81"/>
      <c r="N297" s="51"/>
    </row>
    <row r="298" spans="1:14" s="14" customFormat="1" ht="12.75" customHeight="1">
      <c r="A298" s="64"/>
      <c r="B298" s="304" t="s">
        <v>1747</v>
      </c>
      <c r="C298" s="304" t="s">
        <v>1748</v>
      </c>
      <c r="D298" s="270" t="s">
        <v>1749</v>
      </c>
      <c r="E298" s="270"/>
      <c r="F298" s="270"/>
      <c r="G298" s="270"/>
      <c r="H298" s="270"/>
      <c r="I298" s="301" t="s">
        <v>1750</v>
      </c>
      <c r="J298" s="301" t="s">
        <v>1750</v>
      </c>
      <c r="K298" s="301" t="s">
        <v>1750</v>
      </c>
      <c r="L298" s="301" t="s">
        <v>1750</v>
      </c>
      <c r="M298" s="301" t="s">
        <v>1750</v>
      </c>
      <c r="N298" s="298" t="s">
        <v>1750</v>
      </c>
    </row>
    <row r="299" spans="1:14" s="14" customFormat="1" ht="12.75" customHeight="1">
      <c r="A299" s="64"/>
      <c r="B299" s="304"/>
      <c r="C299" s="304"/>
      <c r="D299" s="298" t="s">
        <v>123</v>
      </c>
      <c r="E299" s="298"/>
      <c r="F299" s="298"/>
      <c r="G299" s="298"/>
      <c r="H299" s="298"/>
      <c r="I299" s="301"/>
      <c r="J299" s="301"/>
      <c r="K299" s="301"/>
      <c r="L299" s="301"/>
      <c r="M299" s="301"/>
      <c r="N299" s="298"/>
    </row>
    <row r="300" spans="1:14" s="14" customFormat="1" ht="12.75" customHeight="1">
      <c r="A300" s="64"/>
      <c r="B300" s="53" t="s">
        <v>124</v>
      </c>
      <c r="C300" s="126" t="s">
        <v>125</v>
      </c>
      <c r="D300" s="347" t="s">
        <v>126</v>
      </c>
      <c r="E300" s="347"/>
      <c r="F300" s="347"/>
      <c r="G300" s="347"/>
      <c r="H300" s="347"/>
      <c r="I300" s="257">
        <f aca="true" t="shared" si="65" ref="I300:I314">(N300/8.05)*$D$8*1.1</f>
        <v>44.05465838509317</v>
      </c>
      <c r="J300" s="81">
        <f aca="true" t="shared" si="66" ref="J300:J314">I300*0.95</f>
        <v>41.85192546583851</v>
      </c>
      <c r="K300" s="81">
        <f aca="true" t="shared" si="67" ref="K300:K314">I300*0.9</f>
        <v>39.649192546583855</v>
      </c>
      <c r="L300" s="81">
        <f aca="true" t="shared" si="68" ref="L300:L314">I300*0.85</f>
        <v>37.44645962732919</v>
      </c>
      <c r="M300" s="81">
        <f aca="true" t="shared" si="69" ref="M300:M314">I300*0.8</f>
        <v>35.24372670807454</v>
      </c>
      <c r="N300" s="51">
        <v>20.8</v>
      </c>
    </row>
    <row r="301" spans="1:14" s="14" customFormat="1" ht="12.75" customHeight="1">
      <c r="A301" s="64"/>
      <c r="B301" s="53" t="s">
        <v>127</v>
      </c>
      <c r="C301" s="126" t="s">
        <v>125</v>
      </c>
      <c r="D301" s="347" t="s">
        <v>128</v>
      </c>
      <c r="E301" s="347"/>
      <c r="F301" s="347"/>
      <c r="G301" s="347"/>
      <c r="H301" s="347"/>
      <c r="I301" s="257">
        <f t="shared" si="65"/>
        <v>58.457142857142856</v>
      </c>
      <c r="J301" s="81">
        <f t="shared" si="66"/>
        <v>55.534285714285716</v>
      </c>
      <c r="K301" s="81">
        <f t="shared" si="67"/>
        <v>52.61142857142857</v>
      </c>
      <c r="L301" s="81">
        <f t="shared" si="68"/>
        <v>49.68857142857143</v>
      </c>
      <c r="M301" s="81">
        <f t="shared" si="69"/>
        <v>46.76571428571429</v>
      </c>
      <c r="N301" s="51">
        <v>27.6</v>
      </c>
    </row>
    <row r="302" spans="1:14" s="14" customFormat="1" ht="12.75" customHeight="1">
      <c r="A302" s="64"/>
      <c r="B302" s="53" t="s">
        <v>129</v>
      </c>
      <c r="C302" s="126" t="s">
        <v>125</v>
      </c>
      <c r="D302" s="347" t="s">
        <v>130</v>
      </c>
      <c r="E302" s="347"/>
      <c r="F302" s="347"/>
      <c r="G302" s="347"/>
      <c r="H302" s="347"/>
      <c r="I302" s="257">
        <f t="shared" si="65"/>
        <v>65.6583850931677</v>
      </c>
      <c r="J302" s="81">
        <f t="shared" si="66"/>
        <v>62.375465838509314</v>
      </c>
      <c r="K302" s="81">
        <f t="shared" si="67"/>
        <v>59.092546583850925</v>
      </c>
      <c r="L302" s="81">
        <f t="shared" si="68"/>
        <v>55.80962732919254</v>
      </c>
      <c r="M302" s="81">
        <f t="shared" si="69"/>
        <v>52.526708074534156</v>
      </c>
      <c r="N302" s="51">
        <v>31</v>
      </c>
    </row>
    <row r="303" spans="1:14" s="14" customFormat="1" ht="12.75" customHeight="1">
      <c r="A303" s="64"/>
      <c r="B303" s="53" t="s">
        <v>131</v>
      </c>
      <c r="C303" s="126" t="s">
        <v>125</v>
      </c>
      <c r="D303" s="347" t="s">
        <v>132</v>
      </c>
      <c r="E303" s="347"/>
      <c r="F303" s="347"/>
      <c r="G303" s="347"/>
      <c r="H303" s="347"/>
      <c r="I303" s="257">
        <f t="shared" si="65"/>
        <v>73.2832298136646</v>
      </c>
      <c r="J303" s="81">
        <f t="shared" si="66"/>
        <v>69.61906832298138</v>
      </c>
      <c r="K303" s="81">
        <f t="shared" si="67"/>
        <v>65.95490683229815</v>
      </c>
      <c r="L303" s="81">
        <f t="shared" si="68"/>
        <v>62.290745341614915</v>
      </c>
      <c r="M303" s="81">
        <f t="shared" si="69"/>
        <v>58.62658385093169</v>
      </c>
      <c r="N303" s="51">
        <v>34.6</v>
      </c>
    </row>
    <row r="304" spans="1:14" s="14" customFormat="1" ht="12.75" customHeight="1">
      <c r="A304" s="64"/>
      <c r="B304" s="53" t="s">
        <v>133</v>
      </c>
      <c r="C304" s="126" t="s">
        <v>125</v>
      </c>
      <c r="D304" s="347" t="s">
        <v>134</v>
      </c>
      <c r="E304" s="347"/>
      <c r="F304" s="347"/>
      <c r="G304" s="347"/>
      <c r="H304" s="347"/>
      <c r="I304" s="257">
        <f t="shared" si="65"/>
        <v>87.26211180124224</v>
      </c>
      <c r="J304" s="81">
        <f t="shared" si="66"/>
        <v>82.89900621118014</v>
      </c>
      <c r="K304" s="81">
        <f t="shared" si="67"/>
        <v>78.53590062111802</v>
      </c>
      <c r="L304" s="81">
        <f t="shared" si="68"/>
        <v>74.1727950310559</v>
      </c>
      <c r="M304" s="81">
        <f t="shared" si="69"/>
        <v>69.8096894409938</v>
      </c>
      <c r="N304" s="51">
        <v>41.2</v>
      </c>
    </row>
    <row r="305" spans="1:14" s="14" customFormat="1" ht="12.75" customHeight="1">
      <c r="A305" s="64"/>
      <c r="B305" s="53" t="s">
        <v>135</v>
      </c>
      <c r="C305" s="126" t="s">
        <v>125</v>
      </c>
      <c r="D305" s="347" t="s">
        <v>136</v>
      </c>
      <c r="E305" s="347"/>
      <c r="F305" s="347"/>
      <c r="G305" s="347"/>
      <c r="H305" s="347"/>
      <c r="I305" s="257">
        <f t="shared" si="65"/>
        <v>106.74782608695652</v>
      </c>
      <c r="J305" s="81">
        <f t="shared" si="66"/>
        <v>101.4104347826087</v>
      </c>
      <c r="K305" s="81">
        <f t="shared" si="67"/>
        <v>96.07304347826087</v>
      </c>
      <c r="L305" s="81">
        <f t="shared" si="68"/>
        <v>90.73565217391304</v>
      </c>
      <c r="M305" s="81">
        <f t="shared" si="69"/>
        <v>85.39826086956522</v>
      </c>
      <c r="N305" s="51">
        <v>50.4</v>
      </c>
    </row>
    <row r="306" spans="1:14" s="14" customFormat="1" ht="12.75" customHeight="1">
      <c r="A306" s="64"/>
      <c r="B306" s="53" t="s">
        <v>137</v>
      </c>
      <c r="C306" s="126" t="s">
        <v>125</v>
      </c>
      <c r="D306" s="347" t="s">
        <v>138</v>
      </c>
      <c r="E306" s="347"/>
      <c r="F306" s="347"/>
      <c r="G306" s="347"/>
      <c r="H306" s="347"/>
      <c r="I306" s="257">
        <f t="shared" si="65"/>
        <v>127.0807453416149</v>
      </c>
      <c r="J306" s="81">
        <f t="shared" si="66"/>
        <v>120.72670807453416</v>
      </c>
      <c r="K306" s="81">
        <f t="shared" si="67"/>
        <v>114.37267080745342</v>
      </c>
      <c r="L306" s="81">
        <f t="shared" si="68"/>
        <v>108.01863354037266</v>
      </c>
      <c r="M306" s="81">
        <f t="shared" si="69"/>
        <v>101.66459627329192</v>
      </c>
      <c r="N306" s="51">
        <v>60</v>
      </c>
    </row>
    <row r="307" spans="1:14" s="14" customFormat="1" ht="12.75" customHeight="1">
      <c r="A307" s="64"/>
      <c r="B307" s="53" t="s">
        <v>139</v>
      </c>
      <c r="C307" s="126" t="s">
        <v>125</v>
      </c>
      <c r="D307" s="347" t="s">
        <v>140</v>
      </c>
      <c r="E307" s="347"/>
      <c r="F307" s="347"/>
      <c r="G307" s="347"/>
      <c r="H307" s="347"/>
      <c r="I307" s="257">
        <f t="shared" si="65"/>
        <v>138.0944099378882</v>
      </c>
      <c r="J307" s="81">
        <f t="shared" si="66"/>
        <v>131.1896894409938</v>
      </c>
      <c r="K307" s="81">
        <f t="shared" si="67"/>
        <v>124.28496894409939</v>
      </c>
      <c r="L307" s="81">
        <f t="shared" si="68"/>
        <v>117.38024844720496</v>
      </c>
      <c r="M307" s="81">
        <f t="shared" si="69"/>
        <v>110.47552795031056</v>
      </c>
      <c r="N307" s="51">
        <v>65.2</v>
      </c>
    </row>
    <row r="308" spans="1:14" s="14" customFormat="1" ht="12.75" customHeight="1">
      <c r="A308" s="64"/>
      <c r="B308" s="53" t="s">
        <v>141</v>
      </c>
      <c r="C308" s="126" t="s">
        <v>125</v>
      </c>
      <c r="D308" s="347" t="s">
        <v>142</v>
      </c>
      <c r="E308" s="347"/>
      <c r="F308" s="347"/>
      <c r="G308" s="347"/>
      <c r="H308" s="347"/>
      <c r="I308" s="257">
        <f t="shared" si="65"/>
        <v>145.7192546583851</v>
      </c>
      <c r="J308" s="81">
        <f t="shared" si="66"/>
        <v>138.43329192546585</v>
      </c>
      <c r="K308" s="81">
        <f t="shared" si="67"/>
        <v>131.14732919254658</v>
      </c>
      <c r="L308" s="81">
        <f t="shared" si="68"/>
        <v>123.86136645962733</v>
      </c>
      <c r="M308" s="81">
        <f t="shared" si="69"/>
        <v>116.57540372670809</v>
      </c>
      <c r="N308" s="51">
        <v>68.8</v>
      </c>
    </row>
    <row r="309" spans="1:14" s="14" customFormat="1" ht="12.75" customHeight="1">
      <c r="A309" s="64"/>
      <c r="B309" s="53" t="s">
        <v>143</v>
      </c>
      <c r="C309" s="126" t="s">
        <v>125</v>
      </c>
      <c r="D309" s="347" t="s">
        <v>144</v>
      </c>
      <c r="E309" s="347"/>
      <c r="F309" s="347"/>
      <c r="G309" s="347"/>
      <c r="H309" s="347"/>
      <c r="I309" s="257">
        <f t="shared" si="65"/>
        <v>165.2049689440994</v>
      </c>
      <c r="J309" s="81">
        <f t="shared" si="66"/>
        <v>156.94472049689443</v>
      </c>
      <c r="K309" s="81">
        <f t="shared" si="67"/>
        <v>148.68447204968945</v>
      </c>
      <c r="L309" s="81">
        <f t="shared" si="68"/>
        <v>140.4242236024845</v>
      </c>
      <c r="M309" s="81">
        <f t="shared" si="69"/>
        <v>132.16397515527953</v>
      </c>
      <c r="N309" s="51">
        <v>78</v>
      </c>
    </row>
    <row r="310" spans="1:14" s="14" customFormat="1" ht="12.75" customHeight="1">
      <c r="A310" s="64"/>
      <c r="B310" s="53" t="s">
        <v>145</v>
      </c>
      <c r="C310" s="126" t="s">
        <v>125</v>
      </c>
      <c r="D310" s="347" t="s">
        <v>146</v>
      </c>
      <c r="E310" s="347"/>
      <c r="F310" s="347"/>
      <c r="G310" s="347"/>
      <c r="H310" s="347"/>
      <c r="I310" s="257">
        <f t="shared" si="65"/>
        <v>205.87080745341612</v>
      </c>
      <c r="J310" s="81">
        <f t="shared" si="66"/>
        <v>195.57726708074532</v>
      </c>
      <c r="K310" s="81">
        <f t="shared" si="67"/>
        <v>185.2837267080745</v>
      </c>
      <c r="L310" s="81">
        <f t="shared" si="68"/>
        <v>174.9901863354037</v>
      </c>
      <c r="M310" s="81">
        <f t="shared" si="69"/>
        <v>164.6966459627329</v>
      </c>
      <c r="N310" s="51">
        <v>97.2</v>
      </c>
    </row>
    <row r="311" spans="1:14" s="14" customFormat="1" ht="12.75" customHeight="1">
      <c r="A311" s="64"/>
      <c r="B311" s="53" t="s">
        <v>147</v>
      </c>
      <c r="C311" s="126" t="s">
        <v>148</v>
      </c>
      <c r="D311" s="347" t="s">
        <v>126</v>
      </c>
      <c r="E311" s="347"/>
      <c r="F311" s="347"/>
      <c r="G311" s="347"/>
      <c r="H311" s="347"/>
      <c r="I311" s="257">
        <f t="shared" si="65"/>
        <v>36.853416149068316</v>
      </c>
      <c r="J311" s="81">
        <f t="shared" si="66"/>
        <v>35.0107453416149</v>
      </c>
      <c r="K311" s="81">
        <f t="shared" si="67"/>
        <v>33.168074534161484</v>
      </c>
      <c r="L311" s="81">
        <f t="shared" si="68"/>
        <v>31.325403726708068</v>
      </c>
      <c r="M311" s="81">
        <f t="shared" si="69"/>
        <v>29.482732919254655</v>
      </c>
      <c r="N311" s="51">
        <v>17.4</v>
      </c>
    </row>
    <row r="312" spans="1:14" s="14" customFormat="1" ht="12.75" customHeight="1">
      <c r="A312" s="64"/>
      <c r="B312" s="53" t="s">
        <v>149</v>
      </c>
      <c r="C312" s="126" t="s">
        <v>148</v>
      </c>
      <c r="D312" s="347" t="s">
        <v>128</v>
      </c>
      <c r="E312" s="347"/>
      <c r="F312" s="347"/>
      <c r="G312" s="347"/>
      <c r="H312" s="347"/>
      <c r="I312" s="257">
        <f t="shared" si="65"/>
        <v>48.29068322981367</v>
      </c>
      <c r="J312" s="81">
        <f t="shared" si="66"/>
        <v>45.876149068322995</v>
      </c>
      <c r="K312" s="81">
        <f t="shared" si="67"/>
        <v>43.46161490683231</v>
      </c>
      <c r="L312" s="81">
        <f t="shared" si="68"/>
        <v>41.047080745341624</v>
      </c>
      <c r="M312" s="81">
        <f t="shared" si="69"/>
        <v>38.63254658385094</v>
      </c>
      <c r="N312" s="51">
        <v>22.8</v>
      </c>
    </row>
    <row r="313" spans="1:14" s="14" customFormat="1" ht="12.75" customHeight="1">
      <c r="A313" s="64"/>
      <c r="B313" s="53" t="s">
        <v>150</v>
      </c>
      <c r="C313" s="126" t="s">
        <v>148</v>
      </c>
      <c r="D313" s="347" t="s">
        <v>134</v>
      </c>
      <c r="E313" s="347"/>
      <c r="F313" s="347"/>
      <c r="G313" s="347"/>
      <c r="H313" s="347"/>
      <c r="I313" s="257">
        <f t="shared" si="65"/>
        <v>70.74161490683228</v>
      </c>
      <c r="J313" s="81">
        <f t="shared" si="66"/>
        <v>67.20453416149067</v>
      </c>
      <c r="K313" s="81">
        <f t="shared" si="67"/>
        <v>63.66745341614906</v>
      </c>
      <c r="L313" s="81">
        <f t="shared" si="68"/>
        <v>60.13037267080744</v>
      </c>
      <c r="M313" s="81">
        <f t="shared" si="69"/>
        <v>56.59329192546583</v>
      </c>
      <c r="N313" s="51">
        <v>33.4</v>
      </c>
    </row>
    <row r="314" spans="2:14" ht="12.75" customHeight="1">
      <c r="B314" s="53" t="s">
        <v>151</v>
      </c>
      <c r="C314" s="126" t="s">
        <v>148</v>
      </c>
      <c r="D314" s="347" t="s">
        <v>140</v>
      </c>
      <c r="E314" s="347"/>
      <c r="F314" s="347"/>
      <c r="G314" s="347"/>
      <c r="H314" s="347"/>
      <c r="I314" s="257">
        <f t="shared" si="65"/>
        <v>116.49068322981365</v>
      </c>
      <c r="J314" s="81">
        <f t="shared" si="66"/>
        <v>110.66614906832298</v>
      </c>
      <c r="K314" s="81">
        <f t="shared" si="67"/>
        <v>104.84161490683229</v>
      </c>
      <c r="L314" s="81">
        <f t="shared" si="68"/>
        <v>99.0170807453416</v>
      </c>
      <c r="M314" s="81">
        <f t="shared" si="69"/>
        <v>93.19254658385093</v>
      </c>
      <c r="N314" s="51">
        <v>55</v>
      </c>
    </row>
    <row r="315" spans="2:14" ht="12.75" customHeight="1">
      <c r="B315" s="127"/>
      <c r="C315" s="128"/>
      <c r="D315" s="129"/>
      <c r="E315" s="129"/>
      <c r="F315" s="129"/>
      <c r="G315" s="129"/>
      <c r="H315" s="129"/>
      <c r="I315" s="71"/>
      <c r="J315" s="85"/>
      <c r="K315" s="85"/>
      <c r="L315" s="85"/>
      <c r="M315" s="85"/>
      <c r="N315" s="71"/>
    </row>
    <row r="316" spans="2:14" ht="12.75" customHeight="1">
      <c r="B316" s="348" t="s">
        <v>152</v>
      </c>
      <c r="C316" s="348"/>
      <c r="D316" s="348"/>
      <c r="E316" s="348"/>
      <c r="F316" s="348"/>
      <c r="G316" s="348"/>
      <c r="H316" s="348"/>
      <c r="I316" s="262"/>
      <c r="J316" s="130"/>
      <c r="K316" s="61"/>
      <c r="L316" s="61"/>
      <c r="M316" s="61"/>
      <c r="N316" s="130"/>
    </row>
    <row r="317" spans="2:14" ht="12.75" customHeight="1">
      <c r="B317" s="304" t="s">
        <v>1747</v>
      </c>
      <c r="C317" s="304" t="s">
        <v>1748</v>
      </c>
      <c r="D317" s="270" t="s">
        <v>1749</v>
      </c>
      <c r="E317" s="270"/>
      <c r="F317" s="270"/>
      <c r="G317" s="270"/>
      <c r="H317" s="270"/>
      <c r="I317" s="301" t="s">
        <v>1750</v>
      </c>
      <c r="J317" s="301" t="s">
        <v>1750</v>
      </c>
      <c r="K317" s="301" t="s">
        <v>1750</v>
      </c>
      <c r="L317" s="301" t="s">
        <v>1750</v>
      </c>
      <c r="M317" s="301" t="s">
        <v>1750</v>
      </c>
      <c r="N317" s="298" t="s">
        <v>1750</v>
      </c>
    </row>
    <row r="318" spans="2:14" ht="21" customHeight="1">
      <c r="B318" s="304"/>
      <c r="C318" s="304"/>
      <c r="D318" s="298" t="s">
        <v>22</v>
      </c>
      <c r="E318" s="298"/>
      <c r="F318" s="29" t="s">
        <v>90</v>
      </c>
      <c r="G318" s="29" t="s">
        <v>153</v>
      </c>
      <c r="H318" s="29" t="s">
        <v>154</v>
      </c>
      <c r="I318" s="301"/>
      <c r="J318" s="301"/>
      <c r="K318" s="301"/>
      <c r="L318" s="301"/>
      <c r="M318" s="301"/>
      <c r="N318" s="298"/>
    </row>
    <row r="319" spans="2:14" ht="12.75" customHeight="1">
      <c r="B319" s="131" t="s">
        <v>155</v>
      </c>
      <c r="C319" s="63" t="s">
        <v>156</v>
      </c>
      <c r="D319" s="302" t="s">
        <v>27</v>
      </c>
      <c r="E319" s="302"/>
      <c r="F319" s="35" t="s">
        <v>59</v>
      </c>
      <c r="G319" s="35" t="s">
        <v>157</v>
      </c>
      <c r="H319" s="35" t="s">
        <v>158</v>
      </c>
      <c r="I319" s="257">
        <f aca="true" t="shared" si="70" ref="I319:I330">(N319/8.05)*$D$8*1.1</f>
        <v>3.177018633540373</v>
      </c>
      <c r="J319" s="38">
        <f aca="true" t="shared" si="71" ref="J319:J330">I319*0.95</f>
        <v>3.0181677018633546</v>
      </c>
      <c r="K319" s="38">
        <f aca="true" t="shared" si="72" ref="K319:K330">I319*0.9</f>
        <v>2.859316770186336</v>
      </c>
      <c r="L319" s="38">
        <f aca="true" t="shared" si="73" ref="L319:L330">I319*0.8</f>
        <v>2.5416149068322986</v>
      </c>
      <c r="M319" s="38">
        <f aca="true" t="shared" si="74" ref="M319:M330">I319*0.7</f>
        <v>2.2239130434782615</v>
      </c>
      <c r="N319" s="51">
        <v>1.5</v>
      </c>
    </row>
    <row r="320" spans="2:14" ht="12.75" customHeight="1">
      <c r="B320" s="131" t="s">
        <v>155</v>
      </c>
      <c r="C320" s="63" t="s">
        <v>156</v>
      </c>
      <c r="D320" s="302" t="s">
        <v>32</v>
      </c>
      <c r="E320" s="302"/>
      <c r="F320" s="35" t="s">
        <v>59</v>
      </c>
      <c r="G320" s="35" t="s">
        <v>157</v>
      </c>
      <c r="H320" s="35" t="s">
        <v>158</v>
      </c>
      <c r="I320" s="257">
        <f t="shared" si="70"/>
        <v>3.177018633540373</v>
      </c>
      <c r="J320" s="38">
        <f t="shared" si="71"/>
        <v>3.0181677018633546</v>
      </c>
      <c r="K320" s="38">
        <f t="shared" si="72"/>
        <v>2.859316770186336</v>
      </c>
      <c r="L320" s="38">
        <f t="shared" si="73"/>
        <v>2.5416149068322986</v>
      </c>
      <c r="M320" s="38">
        <f t="shared" si="74"/>
        <v>2.2239130434782615</v>
      </c>
      <c r="N320" s="51">
        <v>1.5</v>
      </c>
    </row>
    <row r="321" spans="2:14" ht="12.75" customHeight="1">
      <c r="B321" s="131" t="s">
        <v>155</v>
      </c>
      <c r="C321" s="63" t="s">
        <v>156</v>
      </c>
      <c r="D321" s="302" t="s">
        <v>30</v>
      </c>
      <c r="E321" s="302"/>
      <c r="F321" s="35" t="s">
        <v>59</v>
      </c>
      <c r="G321" s="35" t="s">
        <v>157</v>
      </c>
      <c r="H321" s="35" t="s">
        <v>158</v>
      </c>
      <c r="I321" s="257">
        <f t="shared" si="70"/>
        <v>3.177018633540373</v>
      </c>
      <c r="J321" s="38">
        <f t="shared" si="71"/>
        <v>3.0181677018633546</v>
      </c>
      <c r="K321" s="38">
        <f t="shared" si="72"/>
        <v>2.859316770186336</v>
      </c>
      <c r="L321" s="38">
        <f t="shared" si="73"/>
        <v>2.5416149068322986</v>
      </c>
      <c r="M321" s="38">
        <f t="shared" si="74"/>
        <v>2.2239130434782615</v>
      </c>
      <c r="N321" s="51">
        <v>1.5</v>
      </c>
    </row>
    <row r="322" spans="2:14" ht="12.75" customHeight="1">
      <c r="B322" s="131" t="s">
        <v>155</v>
      </c>
      <c r="C322" s="63" t="s">
        <v>156</v>
      </c>
      <c r="D322" s="302" t="s">
        <v>34</v>
      </c>
      <c r="E322" s="302"/>
      <c r="F322" s="35" t="s">
        <v>59</v>
      </c>
      <c r="G322" s="35" t="s">
        <v>157</v>
      </c>
      <c r="H322" s="35" t="s">
        <v>158</v>
      </c>
      <c r="I322" s="257">
        <f t="shared" si="70"/>
        <v>3.177018633540373</v>
      </c>
      <c r="J322" s="38">
        <f t="shared" si="71"/>
        <v>3.0181677018633546</v>
      </c>
      <c r="K322" s="38">
        <f t="shared" si="72"/>
        <v>2.859316770186336</v>
      </c>
      <c r="L322" s="38">
        <f t="shared" si="73"/>
        <v>2.5416149068322986</v>
      </c>
      <c r="M322" s="38">
        <f t="shared" si="74"/>
        <v>2.2239130434782615</v>
      </c>
      <c r="N322" s="51">
        <v>1.5</v>
      </c>
    </row>
    <row r="323" spans="2:14" ht="12.75" customHeight="1">
      <c r="B323" s="131" t="s">
        <v>155</v>
      </c>
      <c r="C323" s="63" t="s">
        <v>159</v>
      </c>
      <c r="D323" s="302" t="s">
        <v>27</v>
      </c>
      <c r="E323" s="302"/>
      <c r="F323" s="35" t="s">
        <v>61</v>
      </c>
      <c r="G323" s="35" t="s">
        <v>160</v>
      </c>
      <c r="H323" s="35" t="s">
        <v>158</v>
      </c>
      <c r="I323" s="257">
        <f t="shared" si="70"/>
        <v>4.553726708074534</v>
      </c>
      <c r="J323" s="38">
        <f t="shared" si="71"/>
        <v>4.326040372670808</v>
      </c>
      <c r="K323" s="38">
        <f t="shared" si="72"/>
        <v>4.098354037267081</v>
      </c>
      <c r="L323" s="38">
        <f t="shared" si="73"/>
        <v>3.642981366459628</v>
      </c>
      <c r="M323" s="38">
        <f t="shared" si="74"/>
        <v>3.187608695652174</v>
      </c>
      <c r="N323" s="51">
        <v>2.15</v>
      </c>
    </row>
    <row r="324" spans="2:14" ht="12.75" customHeight="1">
      <c r="B324" s="131" t="s">
        <v>155</v>
      </c>
      <c r="C324" s="63" t="s">
        <v>159</v>
      </c>
      <c r="D324" s="302" t="s">
        <v>32</v>
      </c>
      <c r="E324" s="302"/>
      <c r="F324" s="35" t="s">
        <v>61</v>
      </c>
      <c r="G324" s="35" t="s">
        <v>160</v>
      </c>
      <c r="H324" s="35" t="s">
        <v>158</v>
      </c>
      <c r="I324" s="257">
        <f t="shared" si="70"/>
        <v>4.553726708074534</v>
      </c>
      <c r="J324" s="38">
        <f t="shared" si="71"/>
        <v>4.326040372670808</v>
      </c>
      <c r="K324" s="38">
        <f t="shared" si="72"/>
        <v>4.098354037267081</v>
      </c>
      <c r="L324" s="38">
        <f t="shared" si="73"/>
        <v>3.642981366459628</v>
      </c>
      <c r="M324" s="38">
        <f t="shared" si="74"/>
        <v>3.187608695652174</v>
      </c>
      <c r="N324" s="51">
        <v>2.15</v>
      </c>
    </row>
    <row r="325" spans="2:14" ht="12.75" customHeight="1">
      <c r="B325" s="131" t="s">
        <v>155</v>
      </c>
      <c r="C325" s="63" t="s">
        <v>159</v>
      </c>
      <c r="D325" s="302" t="s">
        <v>30</v>
      </c>
      <c r="E325" s="302"/>
      <c r="F325" s="35" t="s">
        <v>61</v>
      </c>
      <c r="G325" s="35" t="s">
        <v>160</v>
      </c>
      <c r="H325" s="35" t="s">
        <v>158</v>
      </c>
      <c r="I325" s="257">
        <f t="shared" si="70"/>
        <v>4.553726708074534</v>
      </c>
      <c r="J325" s="38">
        <f t="shared" si="71"/>
        <v>4.326040372670808</v>
      </c>
      <c r="K325" s="38">
        <f t="shared" si="72"/>
        <v>4.098354037267081</v>
      </c>
      <c r="L325" s="38">
        <f t="shared" si="73"/>
        <v>3.642981366459628</v>
      </c>
      <c r="M325" s="38">
        <f t="shared" si="74"/>
        <v>3.187608695652174</v>
      </c>
      <c r="N325" s="51">
        <v>2.15</v>
      </c>
    </row>
    <row r="326" spans="2:14" ht="12.75" customHeight="1">
      <c r="B326" s="131" t="s">
        <v>155</v>
      </c>
      <c r="C326" s="63" t="s">
        <v>159</v>
      </c>
      <c r="D326" s="302" t="s">
        <v>34</v>
      </c>
      <c r="E326" s="302"/>
      <c r="F326" s="35" t="s">
        <v>61</v>
      </c>
      <c r="G326" s="35" t="s">
        <v>160</v>
      </c>
      <c r="H326" s="35" t="s">
        <v>158</v>
      </c>
      <c r="I326" s="257">
        <f t="shared" si="70"/>
        <v>4.553726708074534</v>
      </c>
      <c r="J326" s="38">
        <f t="shared" si="71"/>
        <v>4.326040372670808</v>
      </c>
      <c r="K326" s="38">
        <f t="shared" si="72"/>
        <v>4.098354037267081</v>
      </c>
      <c r="L326" s="38">
        <f t="shared" si="73"/>
        <v>3.642981366459628</v>
      </c>
      <c r="M326" s="38">
        <f t="shared" si="74"/>
        <v>3.187608695652174</v>
      </c>
      <c r="N326" s="51">
        <v>2.15</v>
      </c>
    </row>
    <row r="327" spans="2:14" ht="12.75" customHeight="1">
      <c r="B327" s="131" t="s">
        <v>155</v>
      </c>
      <c r="C327" s="63" t="s">
        <v>159</v>
      </c>
      <c r="D327" s="302" t="s">
        <v>27</v>
      </c>
      <c r="E327" s="302"/>
      <c r="F327" s="35" t="s">
        <v>161</v>
      </c>
      <c r="G327" s="35" t="s">
        <v>160</v>
      </c>
      <c r="H327" s="35" t="s">
        <v>158</v>
      </c>
      <c r="I327" s="257">
        <f t="shared" si="70"/>
        <v>4.553726708074534</v>
      </c>
      <c r="J327" s="38">
        <f t="shared" si="71"/>
        <v>4.326040372670808</v>
      </c>
      <c r="K327" s="38">
        <f t="shared" si="72"/>
        <v>4.098354037267081</v>
      </c>
      <c r="L327" s="38">
        <f t="shared" si="73"/>
        <v>3.642981366459628</v>
      </c>
      <c r="M327" s="38">
        <f t="shared" si="74"/>
        <v>3.187608695652174</v>
      </c>
      <c r="N327" s="51">
        <v>2.15</v>
      </c>
    </row>
    <row r="328" spans="2:14" ht="12.75" customHeight="1">
      <c r="B328" s="131" t="s">
        <v>155</v>
      </c>
      <c r="C328" s="63" t="s">
        <v>159</v>
      </c>
      <c r="D328" s="302" t="s">
        <v>32</v>
      </c>
      <c r="E328" s="302"/>
      <c r="F328" s="35" t="s">
        <v>161</v>
      </c>
      <c r="G328" s="35" t="s">
        <v>160</v>
      </c>
      <c r="H328" s="35" t="s">
        <v>158</v>
      </c>
      <c r="I328" s="257">
        <f t="shared" si="70"/>
        <v>4.553726708074534</v>
      </c>
      <c r="J328" s="38">
        <f t="shared" si="71"/>
        <v>4.326040372670808</v>
      </c>
      <c r="K328" s="38">
        <f t="shared" si="72"/>
        <v>4.098354037267081</v>
      </c>
      <c r="L328" s="38">
        <f t="shared" si="73"/>
        <v>3.642981366459628</v>
      </c>
      <c r="M328" s="38">
        <f t="shared" si="74"/>
        <v>3.187608695652174</v>
      </c>
      <c r="N328" s="51">
        <v>2.15</v>
      </c>
    </row>
    <row r="329" spans="2:14" ht="12.75" customHeight="1">
      <c r="B329" s="131" t="s">
        <v>155</v>
      </c>
      <c r="C329" s="63" t="s">
        <v>159</v>
      </c>
      <c r="D329" s="302" t="s">
        <v>30</v>
      </c>
      <c r="E329" s="302"/>
      <c r="F329" s="35" t="s">
        <v>161</v>
      </c>
      <c r="G329" s="35" t="s">
        <v>160</v>
      </c>
      <c r="H329" s="35" t="s">
        <v>158</v>
      </c>
      <c r="I329" s="257">
        <f t="shared" si="70"/>
        <v>4.553726708074534</v>
      </c>
      <c r="J329" s="38">
        <f t="shared" si="71"/>
        <v>4.326040372670808</v>
      </c>
      <c r="K329" s="38">
        <f t="shared" si="72"/>
        <v>4.098354037267081</v>
      </c>
      <c r="L329" s="38">
        <f t="shared" si="73"/>
        <v>3.642981366459628</v>
      </c>
      <c r="M329" s="38">
        <f t="shared" si="74"/>
        <v>3.187608695652174</v>
      </c>
      <c r="N329" s="51">
        <v>2.15</v>
      </c>
    </row>
    <row r="330" spans="2:14" ht="12.75" customHeight="1">
      <c r="B330" s="131" t="s">
        <v>155</v>
      </c>
      <c r="C330" s="63" t="s">
        <v>159</v>
      </c>
      <c r="D330" s="302" t="s">
        <v>34</v>
      </c>
      <c r="E330" s="302"/>
      <c r="F330" s="35" t="s">
        <v>161</v>
      </c>
      <c r="G330" s="35" t="s">
        <v>160</v>
      </c>
      <c r="H330" s="35" t="s">
        <v>158</v>
      </c>
      <c r="I330" s="257">
        <f t="shared" si="70"/>
        <v>4.553726708074534</v>
      </c>
      <c r="J330" s="38">
        <f t="shared" si="71"/>
        <v>4.326040372670808</v>
      </c>
      <c r="K330" s="38">
        <f t="shared" si="72"/>
        <v>4.098354037267081</v>
      </c>
      <c r="L330" s="38">
        <f t="shared" si="73"/>
        <v>3.642981366459628</v>
      </c>
      <c r="M330" s="38">
        <f t="shared" si="74"/>
        <v>3.187608695652174</v>
      </c>
      <c r="N330" s="51">
        <v>2.15</v>
      </c>
    </row>
    <row r="331" spans="2:14" ht="12.75" customHeight="1">
      <c r="B331" s="132"/>
      <c r="C331" s="69"/>
      <c r="D331" s="90"/>
      <c r="E331" s="90"/>
      <c r="F331" s="90"/>
      <c r="G331" s="90"/>
      <c r="H331" s="90"/>
      <c r="I331" s="71"/>
      <c r="J331" s="72"/>
      <c r="K331" s="72"/>
      <c r="L331" s="72"/>
      <c r="M331" s="72"/>
      <c r="N331" s="71"/>
    </row>
    <row r="332" spans="2:14" ht="13.5" customHeight="1">
      <c r="B332" s="313" t="s">
        <v>162</v>
      </c>
      <c r="C332" s="313"/>
      <c r="D332" s="313"/>
      <c r="E332" s="313"/>
      <c r="F332" s="313"/>
      <c r="G332" s="313"/>
      <c r="H332" s="313"/>
      <c r="I332" s="262"/>
      <c r="J332" s="130"/>
      <c r="K332" s="61"/>
      <c r="L332" s="61"/>
      <c r="M332" s="61"/>
      <c r="N332" s="130"/>
    </row>
    <row r="333" spans="2:14" ht="12.75" customHeight="1">
      <c r="B333" s="304" t="s">
        <v>1747</v>
      </c>
      <c r="C333" s="304" t="s">
        <v>1748</v>
      </c>
      <c r="D333" s="270" t="s">
        <v>1749</v>
      </c>
      <c r="E333" s="270"/>
      <c r="F333" s="270"/>
      <c r="G333" s="270"/>
      <c r="H333" s="270"/>
      <c r="I333" s="301" t="s">
        <v>1750</v>
      </c>
      <c r="J333" s="301" t="s">
        <v>1750</v>
      </c>
      <c r="K333" s="301" t="s">
        <v>1750</v>
      </c>
      <c r="L333" s="301" t="s">
        <v>1750</v>
      </c>
      <c r="M333" s="301" t="s">
        <v>1750</v>
      </c>
      <c r="N333" s="298" t="s">
        <v>1750</v>
      </c>
    </row>
    <row r="334" spans="2:14" ht="21.75" customHeight="1">
      <c r="B334" s="304"/>
      <c r="C334" s="304"/>
      <c r="D334" s="298" t="s">
        <v>163</v>
      </c>
      <c r="E334" s="298"/>
      <c r="F334" s="29" t="s">
        <v>164</v>
      </c>
      <c r="G334" s="133" t="s">
        <v>165</v>
      </c>
      <c r="H334" s="29" t="s">
        <v>166</v>
      </c>
      <c r="I334" s="301"/>
      <c r="J334" s="301"/>
      <c r="K334" s="301"/>
      <c r="L334" s="301"/>
      <c r="M334" s="301"/>
      <c r="N334" s="298"/>
    </row>
    <row r="335" spans="2:14" ht="12.75" customHeight="1">
      <c r="B335" s="46" t="s">
        <v>167</v>
      </c>
      <c r="C335" s="47" t="s">
        <v>168</v>
      </c>
      <c r="D335" s="345">
        <v>400</v>
      </c>
      <c r="E335" s="345"/>
      <c r="F335" s="48" t="s">
        <v>169</v>
      </c>
      <c r="G335" s="134" t="s">
        <v>170</v>
      </c>
      <c r="H335" s="78" t="s">
        <v>171</v>
      </c>
      <c r="I335" s="257">
        <f aca="true" t="shared" si="75" ref="I335:I345">(N335/8.05)*$D$8*1.1</f>
        <v>264.2008695652174</v>
      </c>
      <c r="J335" s="38">
        <f aca="true" t="shared" si="76" ref="J335:J345">I335*0.9</f>
        <v>237.78078260869563</v>
      </c>
      <c r="K335" s="38">
        <f aca="true" t="shared" si="77" ref="K335:K345">I335*0.85</f>
        <v>224.57073913043476</v>
      </c>
      <c r="L335" s="38">
        <f aca="true" t="shared" si="78" ref="L335:L345">I335*0.8</f>
        <v>211.36069565217392</v>
      </c>
      <c r="M335" s="38">
        <f aca="true" t="shared" si="79" ref="M335:M345">I335*0.7</f>
        <v>184.94060869565217</v>
      </c>
      <c r="N335" s="51">
        <v>124.74</v>
      </c>
    </row>
    <row r="336" spans="2:14" ht="12.75" customHeight="1">
      <c r="B336" s="46" t="s">
        <v>172</v>
      </c>
      <c r="C336" s="47" t="s">
        <v>168</v>
      </c>
      <c r="D336" s="345">
        <v>400</v>
      </c>
      <c r="E336" s="345"/>
      <c r="F336" s="49">
        <v>5</v>
      </c>
      <c r="G336" s="134" t="s">
        <v>173</v>
      </c>
      <c r="H336" s="78" t="s">
        <v>174</v>
      </c>
      <c r="I336" s="257">
        <f t="shared" si="75"/>
        <v>331.8078260869565</v>
      </c>
      <c r="J336" s="38">
        <f t="shared" si="76"/>
        <v>298.6270434782608</v>
      </c>
      <c r="K336" s="38">
        <f t="shared" si="77"/>
        <v>282.036652173913</v>
      </c>
      <c r="L336" s="38">
        <f t="shared" si="78"/>
        <v>265.4462608695652</v>
      </c>
      <c r="M336" s="38">
        <f t="shared" si="79"/>
        <v>232.26547826086957</v>
      </c>
      <c r="N336" s="51">
        <v>156.66</v>
      </c>
    </row>
    <row r="337" spans="2:14" ht="12.75" customHeight="1">
      <c r="B337" s="46" t="s">
        <v>175</v>
      </c>
      <c r="C337" s="47" t="s">
        <v>168</v>
      </c>
      <c r="D337" s="345">
        <v>400</v>
      </c>
      <c r="E337" s="345"/>
      <c r="F337" s="49">
        <v>10</v>
      </c>
      <c r="G337" s="134" t="s">
        <v>176</v>
      </c>
      <c r="H337" s="78" t="s">
        <v>177</v>
      </c>
      <c r="I337" s="257">
        <f t="shared" si="75"/>
        <v>525.9554347826087</v>
      </c>
      <c r="J337" s="38">
        <f t="shared" si="76"/>
        <v>473.3598913043478</v>
      </c>
      <c r="K337" s="38">
        <f t="shared" si="77"/>
        <v>447.06211956521736</v>
      </c>
      <c r="L337" s="38">
        <f t="shared" si="78"/>
        <v>420.764347826087</v>
      </c>
      <c r="M337" s="38">
        <f t="shared" si="79"/>
        <v>368.1688043478261</v>
      </c>
      <c r="N337" s="51">
        <v>248.325</v>
      </c>
    </row>
    <row r="338" spans="2:14" ht="12.75" customHeight="1">
      <c r="B338" s="46" t="s">
        <v>178</v>
      </c>
      <c r="C338" s="47" t="s">
        <v>168</v>
      </c>
      <c r="D338" s="345">
        <v>400</v>
      </c>
      <c r="E338" s="345"/>
      <c r="F338" s="49">
        <v>12</v>
      </c>
      <c r="G338" s="134" t="s">
        <v>179</v>
      </c>
      <c r="H338" s="78" t="s">
        <v>180</v>
      </c>
      <c r="I338" s="257">
        <f t="shared" si="75"/>
        <v>583.9995652173914</v>
      </c>
      <c r="J338" s="38">
        <f t="shared" si="76"/>
        <v>525.5996086956523</v>
      </c>
      <c r="K338" s="38">
        <f t="shared" si="77"/>
        <v>496.39963043478264</v>
      </c>
      <c r="L338" s="38">
        <f t="shared" si="78"/>
        <v>467.19965217391314</v>
      </c>
      <c r="M338" s="38">
        <f t="shared" si="79"/>
        <v>408.79969565217397</v>
      </c>
      <c r="N338" s="51">
        <v>275.73</v>
      </c>
    </row>
    <row r="339" spans="1:14" s="60" customFormat="1" ht="11.25" customHeight="1">
      <c r="A339"/>
      <c r="B339" s="46" t="s">
        <v>181</v>
      </c>
      <c r="C339" s="47" t="s">
        <v>168</v>
      </c>
      <c r="D339" s="345">
        <v>400</v>
      </c>
      <c r="E339" s="345"/>
      <c r="F339" s="49">
        <v>15</v>
      </c>
      <c r="G339" s="134" t="s">
        <v>182</v>
      </c>
      <c r="H339" s="78" t="s">
        <v>183</v>
      </c>
      <c r="I339" s="257">
        <f t="shared" si="75"/>
        <v>670.065</v>
      </c>
      <c r="J339" s="38">
        <f t="shared" si="76"/>
        <v>603.0585000000001</v>
      </c>
      <c r="K339" s="38">
        <f t="shared" si="77"/>
        <v>569.55525</v>
      </c>
      <c r="L339" s="38">
        <f t="shared" si="78"/>
        <v>536.052</v>
      </c>
      <c r="M339" s="38">
        <f t="shared" si="79"/>
        <v>469.04550000000006</v>
      </c>
      <c r="N339" s="51">
        <v>316.365</v>
      </c>
    </row>
    <row r="340" spans="1:14" s="62" customFormat="1" ht="12.75" customHeight="1">
      <c r="A340"/>
      <c r="B340" s="46" t="s">
        <v>184</v>
      </c>
      <c r="C340" s="47" t="s">
        <v>168</v>
      </c>
      <c r="D340" s="345">
        <v>400</v>
      </c>
      <c r="E340" s="345"/>
      <c r="F340" s="49">
        <v>20</v>
      </c>
      <c r="G340" s="134" t="s">
        <v>185</v>
      </c>
      <c r="H340" s="78" t="s">
        <v>186</v>
      </c>
      <c r="I340" s="257">
        <f t="shared" si="75"/>
        <v>861.0991304347825</v>
      </c>
      <c r="J340" s="38">
        <f t="shared" si="76"/>
        <v>774.9892173913042</v>
      </c>
      <c r="K340" s="38">
        <f t="shared" si="77"/>
        <v>731.9342608695652</v>
      </c>
      <c r="L340" s="38">
        <f t="shared" si="78"/>
        <v>688.8793043478261</v>
      </c>
      <c r="M340" s="38">
        <f t="shared" si="79"/>
        <v>602.7693913043478</v>
      </c>
      <c r="N340" s="51">
        <v>406.56</v>
      </c>
    </row>
    <row r="341" spans="1:14" s="31" customFormat="1" ht="12.75" customHeight="1">
      <c r="A341"/>
      <c r="B341" s="46" t="s">
        <v>187</v>
      </c>
      <c r="C341" s="47" t="s">
        <v>168</v>
      </c>
      <c r="D341" s="345">
        <v>400</v>
      </c>
      <c r="E341" s="345"/>
      <c r="F341" s="49">
        <v>25</v>
      </c>
      <c r="G341" s="134" t="s">
        <v>188</v>
      </c>
      <c r="H341" s="78" t="s">
        <v>189</v>
      </c>
      <c r="I341" s="257">
        <f t="shared" si="75"/>
        <v>1118.1834782608696</v>
      </c>
      <c r="J341" s="38">
        <f t="shared" si="76"/>
        <v>1006.3651304347827</v>
      </c>
      <c r="K341" s="38">
        <f t="shared" si="77"/>
        <v>950.4559565217392</v>
      </c>
      <c r="L341" s="38">
        <f>I341*0.8</f>
        <v>894.5467826086957</v>
      </c>
      <c r="M341" s="38">
        <f t="shared" si="79"/>
        <v>782.7284347826088</v>
      </c>
      <c r="N341" s="51">
        <v>527.94</v>
      </c>
    </row>
    <row r="342" spans="1:14" s="31" customFormat="1" ht="12.75" customHeight="1">
      <c r="A342"/>
      <c r="B342" s="46" t="s">
        <v>190</v>
      </c>
      <c r="C342" s="47" t="s">
        <v>168</v>
      </c>
      <c r="D342" s="345">
        <v>400</v>
      </c>
      <c r="E342" s="345"/>
      <c r="F342" s="49">
        <v>30</v>
      </c>
      <c r="G342" s="134" t="s">
        <v>191</v>
      </c>
      <c r="H342" s="134" t="s">
        <v>192</v>
      </c>
      <c r="I342" s="257">
        <f t="shared" si="75"/>
        <v>1340.6859782608694</v>
      </c>
      <c r="J342" s="38">
        <f t="shared" si="76"/>
        <v>1206.6173804347825</v>
      </c>
      <c r="K342" s="38">
        <f t="shared" si="77"/>
        <v>1139.583081521739</v>
      </c>
      <c r="L342" s="38">
        <f t="shared" si="78"/>
        <v>1072.5487826086955</v>
      </c>
      <c r="M342" s="38">
        <f t="shared" si="79"/>
        <v>938.4801847826087</v>
      </c>
      <c r="N342" s="51">
        <v>632.9925</v>
      </c>
    </row>
    <row r="343" spans="2:14" ht="12.75" customHeight="1">
      <c r="B343" s="46" t="s">
        <v>193</v>
      </c>
      <c r="C343" s="47" t="s">
        <v>168</v>
      </c>
      <c r="D343" s="345">
        <v>400</v>
      </c>
      <c r="E343" s="345"/>
      <c r="F343" s="49">
        <v>40</v>
      </c>
      <c r="G343" s="134" t="s">
        <v>194</v>
      </c>
      <c r="H343" s="134" t="s">
        <v>195</v>
      </c>
      <c r="I343" s="257">
        <f t="shared" si="75"/>
        <v>1791.584347826087</v>
      </c>
      <c r="J343" s="38">
        <f t="shared" si="76"/>
        <v>1612.4259130434782</v>
      </c>
      <c r="K343" s="38">
        <f t="shared" si="77"/>
        <v>1522.8466956521738</v>
      </c>
      <c r="L343" s="38">
        <f t="shared" si="78"/>
        <v>1433.2674782608697</v>
      </c>
      <c r="M343" s="38">
        <f t="shared" si="79"/>
        <v>1254.109043478261</v>
      </c>
      <c r="N343" s="51">
        <v>845.88</v>
      </c>
    </row>
    <row r="344" spans="2:14" ht="12.75" customHeight="1">
      <c r="B344" s="46" t="s">
        <v>196</v>
      </c>
      <c r="C344" s="47" t="s">
        <v>168</v>
      </c>
      <c r="D344" s="345">
        <v>400</v>
      </c>
      <c r="E344" s="345"/>
      <c r="F344" s="49">
        <v>50</v>
      </c>
      <c r="G344" s="134" t="s">
        <v>197</v>
      </c>
      <c r="H344" s="134" t="s">
        <v>202</v>
      </c>
      <c r="I344" s="257">
        <f t="shared" si="75"/>
        <v>2197.6708695652173</v>
      </c>
      <c r="J344" s="38">
        <f t="shared" si="76"/>
        <v>1977.9037826086956</v>
      </c>
      <c r="K344" s="38">
        <f t="shared" si="77"/>
        <v>1868.0202391304347</v>
      </c>
      <c r="L344" s="38">
        <f t="shared" si="78"/>
        <v>1758.136695652174</v>
      </c>
      <c r="M344" s="38">
        <f t="shared" si="79"/>
        <v>1538.3696086956522</v>
      </c>
      <c r="N344" s="51">
        <v>1037.61</v>
      </c>
    </row>
    <row r="345" spans="2:14" ht="12.75" customHeight="1">
      <c r="B345" s="46" t="s">
        <v>203</v>
      </c>
      <c r="C345" s="47" t="s">
        <v>168</v>
      </c>
      <c r="D345" s="345">
        <v>400</v>
      </c>
      <c r="E345" s="345"/>
      <c r="F345" s="49">
        <v>60</v>
      </c>
      <c r="G345" s="134" t="s">
        <v>204</v>
      </c>
      <c r="H345" s="134" t="s">
        <v>205</v>
      </c>
      <c r="I345" s="257">
        <f t="shared" si="75"/>
        <v>2379.1421739130433</v>
      </c>
      <c r="J345" s="38">
        <f t="shared" si="76"/>
        <v>2141.227956521739</v>
      </c>
      <c r="K345" s="38">
        <f t="shared" si="77"/>
        <v>2022.2708478260868</v>
      </c>
      <c r="L345" s="38">
        <f t="shared" si="78"/>
        <v>1903.3137391304347</v>
      </c>
      <c r="M345" s="38">
        <f t="shared" si="79"/>
        <v>1665.3995217391305</v>
      </c>
      <c r="N345" s="51">
        <v>1123.29</v>
      </c>
    </row>
    <row r="346" spans="2:14" ht="12.75" customHeight="1">
      <c r="B346" s="346" t="s">
        <v>206</v>
      </c>
      <c r="C346" s="346"/>
      <c r="D346" s="346"/>
      <c r="E346" s="346"/>
      <c r="F346" s="346"/>
      <c r="G346" s="346"/>
      <c r="H346" s="346"/>
      <c r="I346" s="262"/>
      <c r="J346" s="38"/>
      <c r="K346" s="38"/>
      <c r="L346" s="38"/>
      <c r="M346" s="38"/>
      <c r="N346" s="130"/>
    </row>
    <row r="347" spans="2:14" ht="22.5" customHeight="1">
      <c r="B347" s="28" t="s">
        <v>1747</v>
      </c>
      <c r="C347" s="28" t="s">
        <v>1748</v>
      </c>
      <c r="D347" s="305" t="s">
        <v>1968</v>
      </c>
      <c r="E347" s="305"/>
      <c r="F347" s="305" t="s">
        <v>207</v>
      </c>
      <c r="G347" s="305"/>
      <c r="H347" s="305"/>
      <c r="I347" s="30" t="s">
        <v>1750</v>
      </c>
      <c r="J347" s="29" t="s">
        <v>1750</v>
      </c>
      <c r="K347" s="29" t="s">
        <v>1750</v>
      </c>
      <c r="L347" s="29" t="s">
        <v>1750</v>
      </c>
      <c r="M347" s="29" t="s">
        <v>1750</v>
      </c>
      <c r="N347" s="29" t="s">
        <v>1750</v>
      </c>
    </row>
    <row r="348" spans="2:14" ht="12.75" customHeight="1">
      <c r="B348" s="46" t="s">
        <v>208</v>
      </c>
      <c r="C348" s="47" t="s">
        <v>209</v>
      </c>
      <c r="D348" s="345">
        <v>400</v>
      </c>
      <c r="E348" s="345"/>
      <c r="F348" s="345">
        <v>8</v>
      </c>
      <c r="G348" s="345"/>
      <c r="H348" s="345"/>
      <c r="I348" s="257">
        <f aca="true" t="shared" si="80" ref="I348:I358">(N348/8.05)*$D$8*1.1</f>
        <v>1425.8459627329194</v>
      </c>
      <c r="J348" s="38">
        <f aca="true" t="shared" si="81" ref="J348:J358">I348</f>
        <v>1425.8459627329194</v>
      </c>
      <c r="K348" s="38">
        <f aca="true" t="shared" si="82" ref="K348:K358">I348*0.9</f>
        <v>1283.2613664596274</v>
      </c>
      <c r="L348" s="38">
        <f aca="true" t="shared" si="83" ref="L348:L358">I348*0.9</f>
        <v>1283.2613664596274</v>
      </c>
      <c r="M348" s="38">
        <f aca="true" t="shared" si="84" ref="M348:M358">I348*0.9</f>
        <v>1283.2613664596274</v>
      </c>
      <c r="N348" s="51">
        <v>673.2</v>
      </c>
    </row>
    <row r="349" spans="2:14" ht="12.75" customHeight="1">
      <c r="B349" s="46" t="s">
        <v>210</v>
      </c>
      <c r="C349" s="47" t="s">
        <v>209</v>
      </c>
      <c r="D349" s="345">
        <v>400</v>
      </c>
      <c r="E349" s="345"/>
      <c r="F349" s="345">
        <v>10</v>
      </c>
      <c r="G349" s="345"/>
      <c r="H349" s="345"/>
      <c r="I349" s="257">
        <f t="shared" si="80"/>
        <v>1672.3826086956524</v>
      </c>
      <c r="J349" s="38">
        <f t="shared" si="81"/>
        <v>1672.3826086956524</v>
      </c>
      <c r="K349" s="38">
        <f t="shared" si="82"/>
        <v>1505.1443478260871</v>
      </c>
      <c r="L349" s="38">
        <f t="shared" si="83"/>
        <v>1505.1443478260871</v>
      </c>
      <c r="M349" s="38">
        <f t="shared" si="84"/>
        <v>1505.1443478260871</v>
      </c>
      <c r="N349" s="51">
        <v>789.6</v>
      </c>
    </row>
    <row r="350" spans="2:14" ht="12.75" customHeight="1">
      <c r="B350" s="46" t="s">
        <v>211</v>
      </c>
      <c r="C350" s="47" t="s">
        <v>209</v>
      </c>
      <c r="D350" s="345">
        <v>400</v>
      </c>
      <c r="E350" s="345"/>
      <c r="F350" s="345">
        <v>12</v>
      </c>
      <c r="G350" s="345"/>
      <c r="H350" s="345"/>
      <c r="I350" s="257">
        <f t="shared" si="80"/>
        <v>1859.191304347826</v>
      </c>
      <c r="J350" s="38">
        <f t="shared" si="81"/>
        <v>1859.191304347826</v>
      </c>
      <c r="K350" s="38">
        <f t="shared" si="82"/>
        <v>1673.2721739130434</v>
      </c>
      <c r="L350" s="38">
        <f t="shared" si="83"/>
        <v>1673.2721739130434</v>
      </c>
      <c r="M350" s="38">
        <f t="shared" si="84"/>
        <v>1673.2721739130434</v>
      </c>
      <c r="N350" s="51">
        <v>877.8</v>
      </c>
    </row>
    <row r="351" spans="2:14" ht="12.75" customHeight="1">
      <c r="B351" s="46" t="s">
        <v>212</v>
      </c>
      <c r="C351" s="47" t="s">
        <v>209</v>
      </c>
      <c r="D351" s="345">
        <v>400</v>
      </c>
      <c r="E351" s="345"/>
      <c r="F351" s="345">
        <v>14</v>
      </c>
      <c r="G351" s="345"/>
      <c r="H351" s="345"/>
      <c r="I351" s="257">
        <f t="shared" si="80"/>
        <v>2170.5391304347822</v>
      </c>
      <c r="J351" s="38">
        <f t="shared" si="81"/>
        <v>2170.5391304347822</v>
      </c>
      <c r="K351" s="38">
        <f t="shared" si="82"/>
        <v>1953.485217391304</v>
      </c>
      <c r="L351" s="38">
        <f t="shared" si="83"/>
        <v>1953.485217391304</v>
      </c>
      <c r="M351" s="38">
        <f t="shared" si="84"/>
        <v>1953.485217391304</v>
      </c>
      <c r="N351" s="51">
        <v>1024.8</v>
      </c>
    </row>
    <row r="352" spans="2:14" ht="12.75" customHeight="1">
      <c r="B352" s="46" t="s">
        <v>213</v>
      </c>
      <c r="C352" s="47" t="s">
        <v>209</v>
      </c>
      <c r="D352" s="345">
        <v>400</v>
      </c>
      <c r="E352" s="345"/>
      <c r="F352" s="345">
        <v>16</v>
      </c>
      <c r="G352" s="345"/>
      <c r="H352" s="345"/>
      <c r="I352" s="257">
        <f t="shared" si="80"/>
        <v>2478.0745341614906</v>
      </c>
      <c r="J352" s="38">
        <f t="shared" si="81"/>
        <v>2478.0745341614906</v>
      </c>
      <c r="K352" s="38">
        <f t="shared" si="82"/>
        <v>2230.2670807453414</v>
      </c>
      <c r="L352" s="38">
        <f t="shared" si="83"/>
        <v>2230.2670807453414</v>
      </c>
      <c r="M352" s="38">
        <f t="shared" si="84"/>
        <v>2230.2670807453414</v>
      </c>
      <c r="N352" s="51">
        <v>1170</v>
      </c>
    </row>
    <row r="353" spans="2:14" ht="12.75" customHeight="1">
      <c r="B353" s="46" t="s">
        <v>214</v>
      </c>
      <c r="C353" s="47" t="s">
        <v>209</v>
      </c>
      <c r="D353" s="345">
        <v>400</v>
      </c>
      <c r="E353" s="345"/>
      <c r="F353" s="345">
        <v>20</v>
      </c>
      <c r="G353" s="345"/>
      <c r="H353" s="345"/>
      <c r="I353" s="257">
        <f t="shared" si="80"/>
        <v>2912.6906832298137</v>
      </c>
      <c r="J353" s="38">
        <f t="shared" si="81"/>
        <v>2912.6906832298137</v>
      </c>
      <c r="K353" s="38">
        <f t="shared" si="82"/>
        <v>2621.4216149068325</v>
      </c>
      <c r="L353" s="38">
        <f t="shared" si="83"/>
        <v>2621.4216149068325</v>
      </c>
      <c r="M353" s="38">
        <f t="shared" si="84"/>
        <v>2621.4216149068325</v>
      </c>
      <c r="N353" s="51">
        <v>1375.2</v>
      </c>
    </row>
    <row r="354" spans="2:14" ht="12.75" customHeight="1">
      <c r="B354" s="46" t="s">
        <v>215</v>
      </c>
      <c r="C354" s="47" t="s">
        <v>209</v>
      </c>
      <c r="D354" s="345">
        <v>400</v>
      </c>
      <c r="E354" s="345"/>
      <c r="F354" s="345">
        <v>25</v>
      </c>
      <c r="G354" s="345"/>
      <c r="H354" s="345"/>
      <c r="I354" s="257">
        <f t="shared" si="80"/>
        <v>3407.246583850932</v>
      </c>
      <c r="J354" s="38">
        <f t="shared" si="81"/>
        <v>3407.246583850932</v>
      </c>
      <c r="K354" s="38">
        <f t="shared" si="82"/>
        <v>3066.5219254658386</v>
      </c>
      <c r="L354" s="38">
        <f t="shared" si="83"/>
        <v>3066.5219254658386</v>
      </c>
      <c r="M354" s="38">
        <f t="shared" si="84"/>
        <v>3066.5219254658386</v>
      </c>
      <c r="N354" s="51">
        <v>1608.7</v>
      </c>
    </row>
    <row r="355" spans="2:14" ht="12.75" customHeight="1">
      <c r="B355" s="46" t="s">
        <v>216</v>
      </c>
      <c r="C355" s="47" t="s">
        <v>209</v>
      </c>
      <c r="D355" s="345">
        <v>400</v>
      </c>
      <c r="E355" s="345"/>
      <c r="F355" s="345">
        <v>30</v>
      </c>
      <c r="G355" s="345"/>
      <c r="H355" s="345"/>
      <c r="I355" s="257">
        <f t="shared" si="80"/>
        <v>3780.6521739130435</v>
      </c>
      <c r="J355" s="38">
        <f t="shared" si="81"/>
        <v>3780.6521739130435</v>
      </c>
      <c r="K355" s="38">
        <f t="shared" si="82"/>
        <v>3402.586956521739</v>
      </c>
      <c r="L355" s="38">
        <f t="shared" si="83"/>
        <v>3402.586956521739</v>
      </c>
      <c r="M355" s="38">
        <f t="shared" si="84"/>
        <v>3402.586956521739</v>
      </c>
      <c r="N355" s="51">
        <v>1785</v>
      </c>
    </row>
    <row r="356" spans="2:14" ht="12.75" customHeight="1">
      <c r="B356" s="46" t="s">
        <v>217</v>
      </c>
      <c r="C356" s="47" t="s">
        <v>209</v>
      </c>
      <c r="D356" s="345">
        <v>400</v>
      </c>
      <c r="E356" s="345"/>
      <c r="F356" s="345">
        <v>35</v>
      </c>
      <c r="G356" s="345"/>
      <c r="H356" s="345"/>
      <c r="I356" s="257">
        <f t="shared" si="80"/>
        <v>4150.457142857143</v>
      </c>
      <c r="J356" s="38">
        <f t="shared" si="81"/>
        <v>4150.457142857143</v>
      </c>
      <c r="K356" s="38">
        <f t="shared" si="82"/>
        <v>3735.4114285714286</v>
      </c>
      <c r="L356" s="38">
        <f t="shared" si="83"/>
        <v>3735.4114285714286</v>
      </c>
      <c r="M356" s="38">
        <f t="shared" si="84"/>
        <v>3735.4114285714286</v>
      </c>
      <c r="N356" s="51">
        <v>1959.6</v>
      </c>
    </row>
    <row r="357" spans="2:14" ht="12.75" customHeight="1">
      <c r="B357" s="46" t="s">
        <v>218</v>
      </c>
      <c r="C357" s="47" t="s">
        <v>209</v>
      </c>
      <c r="D357" s="345">
        <v>400</v>
      </c>
      <c r="E357" s="345"/>
      <c r="F357" s="345">
        <v>40</v>
      </c>
      <c r="G357" s="345"/>
      <c r="H357" s="345"/>
      <c r="I357" s="257">
        <f t="shared" si="80"/>
        <v>4648.613664596274</v>
      </c>
      <c r="J357" s="38">
        <f t="shared" si="81"/>
        <v>4648.613664596274</v>
      </c>
      <c r="K357" s="38">
        <f t="shared" si="82"/>
        <v>4183.752298136647</v>
      </c>
      <c r="L357" s="38">
        <f t="shared" si="83"/>
        <v>4183.752298136647</v>
      </c>
      <c r="M357" s="38">
        <f t="shared" si="84"/>
        <v>4183.752298136647</v>
      </c>
      <c r="N357" s="51">
        <v>2194.8</v>
      </c>
    </row>
    <row r="358" spans="1:14" s="136" customFormat="1" ht="12.75" customHeight="1">
      <c r="A358" s="135"/>
      <c r="B358" s="46" t="s">
        <v>219</v>
      </c>
      <c r="C358" s="47" t="s">
        <v>209</v>
      </c>
      <c r="D358" s="345">
        <v>400</v>
      </c>
      <c r="E358" s="345"/>
      <c r="F358" s="345">
        <v>50</v>
      </c>
      <c r="G358" s="345"/>
      <c r="H358" s="345"/>
      <c r="I358" s="257">
        <f t="shared" si="80"/>
        <v>5855.880745341615</v>
      </c>
      <c r="J358" s="38">
        <f t="shared" si="81"/>
        <v>5855.880745341615</v>
      </c>
      <c r="K358" s="38">
        <f t="shared" si="82"/>
        <v>5270.292670807454</v>
      </c>
      <c r="L358" s="38">
        <f t="shared" si="83"/>
        <v>5270.292670807454</v>
      </c>
      <c r="M358" s="38">
        <f t="shared" si="84"/>
        <v>5270.292670807454</v>
      </c>
      <c r="N358" s="51">
        <v>2764.8</v>
      </c>
    </row>
    <row r="359" spans="2:14" ht="13.5" customHeight="1">
      <c r="B359" s="313" t="s">
        <v>220</v>
      </c>
      <c r="C359" s="313"/>
      <c r="D359" s="313"/>
      <c r="E359" s="313"/>
      <c r="F359" s="313"/>
      <c r="G359" s="313"/>
      <c r="H359" s="313"/>
      <c r="I359" s="259"/>
      <c r="J359" s="58"/>
      <c r="K359" s="61"/>
      <c r="L359" s="61"/>
      <c r="M359" s="61"/>
      <c r="N359" s="58"/>
    </row>
    <row r="360" spans="2:14" ht="12.75" customHeight="1">
      <c r="B360" s="304" t="s">
        <v>1747</v>
      </c>
      <c r="C360" s="304" t="s">
        <v>1748</v>
      </c>
      <c r="D360" s="270" t="s">
        <v>1749</v>
      </c>
      <c r="E360" s="270"/>
      <c r="F360" s="270"/>
      <c r="G360" s="270"/>
      <c r="H360" s="270"/>
      <c r="I360" s="137"/>
      <c r="J360" s="137"/>
      <c r="K360" s="137"/>
      <c r="L360" s="137"/>
      <c r="M360" s="137"/>
      <c r="N360" s="101"/>
    </row>
    <row r="361" spans="2:14" ht="12.75" customHeight="1">
      <c r="B361" s="304"/>
      <c r="C361" s="304"/>
      <c r="D361" s="298" t="s">
        <v>1774</v>
      </c>
      <c r="E361" s="298"/>
      <c r="F361" s="298" t="s">
        <v>221</v>
      </c>
      <c r="G361" s="298" t="s">
        <v>222</v>
      </c>
      <c r="H361" s="298" t="s">
        <v>223</v>
      </c>
      <c r="I361" s="301" t="s">
        <v>1750</v>
      </c>
      <c r="J361" s="301" t="s">
        <v>1750</v>
      </c>
      <c r="K361" s="301" t="s">
        <v>1750</v>
      </c>
      <c r="L361" s="301" t="s">
        <v>1750</v>
      </c>
      <c r="M361" s="301" t="s">
        <v>1750</v>
      </c>
      <c r="N361" s="298" t="s">
        <v>1750</v>
      </c>
    </row>
    <row r="362" spans="2:14" ht="31.5" customHeight="1">
      <c r="B362" s="304"/>
      <c r="C362" s="304"/>
      <c r="D362" s="298"/>
      <c r="E362" s="298"/>
      <c r="F362" s="298"/>
      <c r="G362" s="298"/>
      <c r="H362" s="298"/>
      <c r="I362" s="301"/>
      <c r="J362" s="301"/>
      <c r="K362" s="301"/>
      <c r="L362" s="301"/>
      <c r="M362" s="301"/>
      <c r="N362" s="298"/>
    </row>
    <row r="363" spans="2:14" ht="12.75" customHeight="1">
      <c r="B363" s="46" t="s">
        <v>224</v>
      </c>
      <c r="C363" s="47" t="s">
        <v>225</v>
      </c>
      <c r="D363" s="288" t="s">
        <v>226</v>
      </c>
      <c r="E363" s="288"/>
      <c r="F363" s="48" t="s">
        <v>227</v>
      </c>
      <c r="G363" s="138" t="s">
        <v>10</v>
      </c>
      <c r="H363" s="80">
        <v>25</v>
      </c>
      <c r="I363" s="257">
        <f aca="true" t="shared" si="85" ref="I363:I371">(N363/8.05)*$D$8*1.1</f>
        <v>245.96478260869566</v>
      </c>
      <c r="J363" s="38">
        <f aca="true" t="shared" si="86" ref="J363:J371">I363*0.95</f>
        <v>233.66654347826088</v>
      </c>
      <c r="K363" s="38">
        <f aca="true" t="shared" si="87" ref="K363:K371">I363*0.9</f>
        <v>221.3683043478261</v>
      </c>
      <c r="L363" s="38">
        <f aca="true" t="shared" si="88" ref="L363:L371">I363*0.8</f>
        <v>196.77182608695654</v>
      </c>
      <c r="M363" s="38">
        <f aca="true" t="shared" si="89" ref="M363:M371">I363*0.7</f>
        <v>172.17534782608698</v>
      </c>
      <c r="N363" s="51">
        <v>116.13</v>
      </c>
    </row>
    <row r="364" spans="1:14" s="62" customFormat="1" ht="12.75" customHeight="1">
      <c r="A364"/>
      <c r="B364" s="46" t="s">
        <v>228</v>
      </c>
      <c r="C364" s="47" t="s">
        <v>225</v>
      </c>
      <c r="D364" s="288" t="s">
        <v>226</v>
      </c>
      <c r="E364" s="288"/>
      <c r="F364" s="48" t="s">
        <v>229</v>
      </c>
      <c r="G364" s="138" t="s">
        <v>10</v>
      </c>
      <c r="H364" s="80">
        <v>32</v>
      </c>
      <c r="I364" s="257">
        <f t="shared" si="85"/>
        <v>294.2236956521739</v>
      </c>
      <c r="J364" s="38">
        <f t="shared" si="86"/>
        <v>279.51251086956523</v>
      </c>
      <c r="K364" s="38">
        <f t="shared" si="87"/>
        <v>264.8013260869565</v>
      </c>
      <c r="L364" s="38">
        <f t="shared" si="88"/>
        <v>235.37895652173913</v>
      </c>
      <c r="M364" s="38">
        <f t="shared" si="89"/>
        <v>205.95658695652173</v>
      </c>
      <c r="N364" s="51">
        <v>138.915</v>
      </c>
    </row>
    <row r="365" spans="1:14" s="31" customFormat="1" ht="12.75" customHeight="1">
      <c r="A365"/>
      <c r="B365" s="46" t="s">
        <v>230</v>
      </c>
      <c r="C365" s="47" t="s">
        <v>225</v>
      </c>
      <c r="D365" s="288" t="s">
        <v>226</v>
      </c>
      <c r="E365" s="288"/>
      <c r="F365" s="49">
        <v>20</v>
      </c>
      <c r="G365" s="138" t="s">
        <v>10</v>
      </c>
      <c r="H365" s="80">
        <v>40</v>
      </c>
      <c r="I365" s="257">
        <f t="shared" si="85"/>
        <v>338.4795652173913</v>
      </c>
      <c r="J365" s="38">
        <f t="shared" si="86"/>
        <v>321.5555869565218</v>
      </c>
      <c r="K365" s="38">
        <f t="shared" si="87"/>
        <v>304.6316086956522</v>
      </c>
      <c r="L365" s="38">
        <f t="shared" si="88"/>
        <v>270.7836521739131</v>
      </c>
      <c r="M365" s="38">
        <f t="shared" si="89"/>
        <v>236.93569565217396</v>
      </c>
      <c r="N365" s="51">
        <v>159.81</v>
      </c>
    </row>
    <row r="366" spans="2:14" ht="12.75" customHeight="1">
      <c r="B366" s="46" t="s">
        <v>231</v>
      </c>
      <c r="C366" s="47" t="s">
        <v>225</v>
      </c>
      <c r="D366" s="288" t="s">
        <v>226</v>
      </c>
      <c r="E366" s="288"/>
      <c r="F366" s="49">
        <v>25</v>
      </c>
      <c r="G366" s="138" t="s">
        <v>10</v>
      </c>
      <c r="H366" s="80">
        <v>50</v>
      </c>
      <c r="I366" s="257">
        <f t="shared" si="85"/>
        <v>594.8967391304349</v>
      </c>
      <c r="J366" s="38">
        <f t="shared" si="86"/>
        <v>565.1519021739132</v>
      </c>
      <c r="K366" s="38">
        <f t="shared" si="87"/>
        <v>535.4070652173914</v>
      </c>
      <c r="L366" s="38">
        <f t="shared" si="88"/>
        <v>475.9173913043479</v>
      </c>
      <c r="M366" s="38">
        <f t="shared" si="89"/>
        <v>416.42771739130444</v>
      </c>
      <c r="N366" s="51">
        <v>280.875</v>
      </c>
    </row>
    <row r="367" spans="1:14" s="60" customFormat="1" ht="12.75" customHeight="1">
      <c r="A367"/>
      <c r="B367" s="46" t="s">
        <v>232</v>
      </c>
      <c r="C367" s="47" t="s">
        <v>225</v>
      </c>
      <c r="D367" s="288" t="s">
        <v>226</v>
      </c>
      <c r="E367" s="288"/>
      <c r="F367" s="49">
        <v>33</v>
      </c>
      <c r="G367" s="138" t="s">
        <v>10</v>
      </c>
      <c r="H367" s="80">
        <v>60</v>
      </c>
      <c r="I367" s="257">
        <f t="shared" si="85"/>
        <v>676.5143478260869</v>
      </c>
      <c r="J367" s="38">
        <f t="shared" si="86"/>
        <v>642.6886304347826</v>
      </c>
      <c r="K367" s="38">
        <f t="shared" si="87"/>
        <v>608.8629130434782</v>
      </c>
      <c r="L367" s="38">
        <f t="shared" si="88"/>
        <v>541.2114782608695</v>
      </c>
      <c r="M367" s="38">
        <f t="shared" si="89"/>
        <v>473.56004347826087</v>
      </c>
      <c r="N367" s="51">
        <v>319.41</v>
      </c>
    </row>
    <row r="368" spans="1:14" s="62" customFormat="1" ht="12.75" customHeight="1">
      <c r="A368"/>
      <c r="B368" s="46" t="s">
        <v>233</v>
      </c>
      <c r="C368" s="47" t="s">
        <v>225</v>
      </c>
      <c r="D368" s="288" t="s">
        <v>226</v>
      </c>
      <c r="E368" s="288"/>
      <c r="F368" s="139">
        <v>40</v>
      </c>
      <c r="G368" s="138" t="s">
        <v>10</v>
      </c>
      <c r="H368" s="80">
        <v>80</v>
      </c>
      <c r="I368" s="257">
        <f t="shared" si="85"/>
        <v>727.6643478260869</v>
      </c>
      <c r="J368" s="38">
        <f t="shared" si="86"/>
        <v>691.2811304347827</v>
      </c>
      <c r="K368" s="38">
        <f t="shared" si="87"/>
        <v>654.8979130434782</v>
      </c>
      <c r="L368" s="38">
        <f t="shared" si="88"/>
        <v>582.1314782608696</v>
      </c>
      <c r="M368" s="38">
        <f t="shared" si="89"/>
        <v>509.3650434782609</v>
      </c>
      <c r="N368" s="51">
        <v>343.56</v>
      </c>
    </row>
    <row r="369" spans="1:14" s="87" customFormat="1" ht="12.75" customHeight="1">
      <c r="A369"/>
      <c r="B369" s="46" t="s">
        <v>234</v>
      </c>
      <c r="C369" s="47" t="s">
        <v>225</v>
      </c>
      <c r="D369" s="288" t="s">
        <v>226</v>
      </c>
      <c r="E369" s="288"/>
      <c r="F369" s="49">
        <v>60</v>
      </c>
      <c r="G369" s="138" t="s">
        <v>10</v>
      </c>
      <c r="H369" s="80">
        <v>125</v>
      </c>
      <c r="I369" s="257">
        <f t="shared" si="85"/>
        <v>958.1729347826088</v>
      </c>
      <c r="J369" s="38">
        <f t="shared" si="86"/>
        <v>910.2642880434784</v>
      </c>
      <c r="K369" s="38">
        <f t="shared" si="87"/>
        <v>862.355641304348</v>
      </c>
      <c r="L369" s="38">
        <f t="shared" si="88"/>
        <v>766.538347826087</v>
      </c>
      <c r="M369" s="38">
        <f t="shared" si="89"/>
        <v>670.7210543478262</v>
      </c>
      <c r="N369" s="51">
        <v>452.3925</v>
      </c>
    </row>
    <row r="370" spans="1:14" s="87" customFormat="1" ht="12.75" customHeight="1">
      <c r="A370"/>
      <c r="B370" s="140" t="s">
        <v>235</v>
      </c>
      <c r="C370" s="47" t="s">
        <v>225</v>
      </c>
      <c r="D370" s="288" t="s">
        <v>226</v>
      </c>
      <c r="E370" s="288"/>
      <c r="F370" s="49">
        <v>70</v>
      </c>
      <c r="G370" s="138" t="s">
        <v>10</v>
      </c>
      <c r="H370" s="80"/>
      <c r="I370" s="257">
        <f t="shared" si="85"/>
        <v>2257.8012422360252</v>
      </c>
      <c r="J370" s="38">
        <f t="shared" si="86"/>
        <v>2144.9111801242243</v>
      </c>
      <c r="K370" s="38">
        <f t="shared" si="87"/>
        <v>2032.0211180124227</v>
      </c>
      <c r="L370" s="38">
        <f t="shared" si="88"/>
        <v>1806.2409937888203</v>
      </c>
      <c r="M370" s="38">
        <f t="shared" si="89"/>
        <v>1580.4608695652178</v>
      </c>
      <c r="N370" s="141">
        <v>1066</v>
      </c>
    </row>
    <row r="371" spans="1:14" s="87" customFormat="1" ht="12.75" customHeight="1">
      <c r="A371"/>
      <c r="B371" s="140" t="s">
        <v>236</v>
      </c>
      <c r="C371" s="47" t="s">
        <v>225</v>
      </c>
      <c r="D371" s="288" t="s">
        <v>226</v>
      </c>
      <c r="E371" s="288"/>
      <c r="F371" s="49">
        <v>80</v>
      </c>
      <c r="G371" s="138" t="s">
        <v>10</v>
      </c>
      <c r="H371" s="80"/>
      <c r="I371" s="257">
        <f t="shared" si="85"/>
        <v>2363.7018633540374</v>
      </c>
      <c r="J371" s="38">
        <f t="shared" si="86"/>
        <v>2245.5167701863356</v>
      </c>
      <c r="K371" s="38">
        <f t="shared" si="87"/>
        <v>2127.331677018634</v>
      </c>
      <c r="L371" s="38">
        <f t="shared" si="88"/>
        <v>1890.96149068323</v>
      </c>
      <c r="M371" s="38">
        <f t="shared" si="89"/>
        <v>1654.5913043478263</v>
      </c>
      <c r="N371" s="141">
        <v>1116</v>
      </c>
    </row>
    <row r="372" spans="1:14" s="87" customFormat="1" ht="12.75">
      <c r="A372"/>
      <c r="B372" s="344" t="s">
        <v>237</v>
      </c>
      <c r="C372" s="344"/>
      <c r="D372" s="344"/>
      <c r="E372" s="344"/>
      <c r="F372" s="344"/>
      <c r="G372" s="344"/>
      <c r="H372" s="344"/>
      <c r="I372" s="179"/>
      <c r="J372" s="142"/>
      <c r="K372" s="142"/>
      <c r="L372" s="142"/>
      <c r="M372" s="142"/>
      <c r="N372" s="142"/>
    </row>
    <row r="373" spans="1:14" s="87" customFormat="1" ht="21" customHeight="1">
      <c r="A373"/>
      <c r="B373" s="88" t="s">
        <v>1747</v>
      </c>
      <c r="C373" s="342" t="s">
        <v>1748</v>
      </c>
      <c r="D373" s="342"/>
      <c r="E373" s="342"/>
      <c r="F373" s="342"/>
      <c r="G373" s="342"/>
      <c r="H373" s="342"/>
      <c r="I373" s="263" t="s">
        <v>1750</v>
      </c>
      <c r="J373" s="143" t="s">
        <v>1750</v>
      </c>
      <c r="K373" s="143" t="s">
        <v>1750</v>
      </c>
      <c r="L373" s="143" t="s">
        <v>1750</v>
      </c>
      <c r="M373" s="143" t="s">
        <v>1750</v>
      </c>
      <c r="N373" s="143" t="s">
        <v>1750</v>
      </c>
    </row>
    <row r="374" spans="1:16" s="113" customFormat="1" ht="13.5">
      <c r="A374"/>
      <c r="B374" s="46" t="s">
        <v>238</v>
      </c>
      <c r="C374" s="343" t="s">
        <v>239</v>
      </c>
      <c r="D374" s="343"/>
      <c r="E374" s="343"/>
      <c r="F374" s="343"/>
      <c r="G374" s="343"/>
      <c r="H374" s="343"/>
      <c r="I374" s="257">
        <f>(N374/8.05)*$D$8*1.1</f>
        <v>231.0751552795031</v>
      </c>
      <c r="J374" s="38">
        <f>I374*0.85</f>
        <v>196.4138819875776</v>
      </c>
      <c r="K374" s="38">
        <f>I374*0.8</f>
        <v>184.8601242236025</v>
      </c>
      <c r="L374" s="38">
        <f>I374*0.7</f>
        <v>161.75260869565219</v>
      </c>
      <c r="M374" s="38">
        <f>I374*0.6</f>
        <v>138.64509316770187</v>
      </c>
      <c r="N374" s="51">
        <v>109.1</v>
      </c>
      <c r="O374" s="91"/>
      <c r="P374" s="91"/>
    </row>
    <row r="375" spans="1:16" s="113" customFormat="1" ht="13.5">
      <c r="A375"/>
      <c r="B375" s="46" t="s">
        <v>240</v>
      </c>
      <c r="C375" s="343" t="s">
        <v>241</v>
      </c>
      <c r="D375" s="343"/>
      <c r="E375" s="343"/>
      <c r="F375" s="343"/>
      <c r="G375" s="343"/>
      <c r="H375" s="343"/>
      <c r="I375" s="257">
        <f>(N375/8.05)*$D$8*1.1</f>
        <v>274.4944099378882</v>
      </c>
      <c r="J375" s="38">
        <f>I375*0.85</f>
        <v>233.32024844720493</v>
      </c>
      <c r="K375" s="38">
        <f>I375*0.8</f>
        <v>219.59552795031055</v>
      </c>
      <c r="L375" s="38">
        <f>I375*0.7</f>
        <v>192.14608695652174</v>
      </c>
      <c r="M375" s="38">
        <f>I375*0.6</f>
        <v>164.69664596273293</v>
      </c>
      <c r="N375" s="51">
        <v>129.6</v>
      </c>
      <c r="O375" s="91"/>
      <c r="P375" s="91"/>
    </row>
    <row r="376" spans="2:14" ht="13.5" customHeight="1">
      <c r="B376" s="313" t="s">
        <v>242</v>
      </c>
      <c r="C376" s="313"/>
      <c r="D376" s="313"/>
      <c r="E376" s="313"/>
      <c r="F376" s="313"/>
      <c r="G376" s="313"/>
      <c r="H376" s="313"/>
      <c r="I376" s="259"/>
      <c r="J376" s="58"/>
      <c r="K376" s="61"/>
      <c r="L376" s="61"/>
      <c r="M376" s="61"/>
      <c r="N376" s="58"/>
    </row>
    <row r="377" spans="2:14" ht="12.75" customHeight="1">
      <c r="B377" s="304" t="s">
        <v>1747</v>
      </c>
      <c r="C377" s="304" t="s">
        <v>1748</v>
      </c>
      <c r="D377" s="305" t="s">
        <v>1749</v>
      </c>
      <c r="E377" s="305"/>
      <c r="F377" s="305"/>
      <c r="G377" s="305"/>
      <c r="H377" s="305"/>
      <c r="I377" s="301" t="s">
        <v>1750</v>
      </c>
      <c r="J377" s="301" t="s">
        <v>1750</v>
      </c>
      <c r="K377" s="301" t="s">
        <v>1750</v>
      </c>
      <c r="L377" s="301" t="s">
        <v>1750</v>
      </c>
      <c r="M377" s="301" t="s">
        <v>1750</v>
      </c>
      <c r="N377" s="298" t="s">
        <v>1750</v>
      </c>
    </row>
    <row r="378" spans="2:14" ht="12.75" customHeight="1">
      <c r="B378" s="304"/>
      <c r="C378" s="304"/>
      <c r="D378" s="298" t="s">
        <v>243</v>
      </c>
      <c r="E378" s="298"/>
      <c r="F378" s="298"/>
      <c r="G378" s="298"/>
      <c r="H378" s="298"/>
      <c r="I378" s="301"/>
      <c r="J378" s="301"/>
      <c r="K378" s="301"/>
      <c r="L378" s="301"/>
      <c r="M378" s="301"/>
      <c r="N378" s="298"/>
    </row>
    <row r="379" spans="2:14" ht="12.75" customHeight="1">
      <c r="B379" s="144" t="s">
        <v>244</v>
      </c>
      <c r="C379" s="145" t="s">
        <v>245</v>
      </c>
      <c r="D379" s="272" t="s">
        <v>246</v>
      </c>
      <c r="E379" s="272"/>
      <c r="F379" s="272"/>
      <c r="G379" s="272"/>
      <c r="H379" s="272"/>
      <c r="I379" s="257">
        <f>(N379/8.05)*$D$8*1.1</f>
        <v>1685.9378881987577</v>
      </c>
      <c r="J379" s="38">
        <f>I379*0.85</f>
        <v>1433.047204968944</v>
      </c>
      <c r="K379" s="38">
        <f>I379*0.8</f>
        <v>1348.7503105590063</v>
      </c>
      <c r="L379" s="38">
        <f>I379*0.7</f>
        <v>1180.1565217391305</v>
      </c>
      <c r="M379" s="38">
        <f>I379*0.6</f>
        <v>1011.5627329192548</v>
      </c>
      <c r="N379" s="51">
        <v>796</v>
      </c>
    </row>
    <row r="380" spans="2:14" ht="13.5">
      <c r="B380" s="144" t="s">
        <v>247</v>
      </c>
      <c r="C380" s="145" t="s">
        <v>245</v>
      </c>
      <c r="D380" s="272" t="s">
        <v>248</v>
      </c>
      <c r="E380" s="272"/>
      <c r="F380" s="272"/>
      <c r="G380" s="272"/>
      <c r="H380" s="272"/>
      <c r="I380" s="257">
        <f>(N380/8.05)*$D$8*1.1</f>
        <v>1912.5652173913045</v>
      </c>
      <c r="J380" s="38">
        <f>I380*0.85</f>
        <v>1625.6804347826087</v>
      </c>
      <c r="K380" s="38">
        <f>I380*0.8</f>
        <v>1530.0521739130436</v>
      </c>
      <c r="L380" s="38">
        <f>I380*0.7</f>
        <v>1338.7956521739134</v>
      </c>
      <c r="M380" s="38">
        <f>I380*0.6</f>
        <v>1147.539130434783</v>
      </c>
      <c r="N380" s="51">
        <v>903</v>
      </c>
    </row>
    <row r="381" spans="2:14" ht="48">
      <c r="B381" s="146" t="s">
        <v>249</v>
      </c>
      <c r="C381" s="147" t="s">
        <v>250</v>
      </c>
      <c r="D381" s="272" t="s">
        <v>251</v>
      </c>
      <c r="E381" s="272"/>
      <c r="F381" s="272"/>
      <c r="G381" s="272"/>
      <c r="H381" s="272"/>
      <c r="I381" s="257">
        <f>(N381/8.05)*$D$8*1.1</f>
        <v>2372.173913043478</v>
      </c>
      <c r="J381" s="38">
        <f>I381*0.85</f>
        <v>2016.3478260869563</v>
      </c>
      <c r="K381" s="38">
        <f>I381*0.8</f>
        <v>1897.7391304347825</v>
      </c>
      <c r="L381" s="38">
        <f>I381*0.7</f>
        <v>1660.5217391304348</v>
      </c>
      <c r="M381" s="38">
        <f>I381*0.6</f>
        <v>1423.304347826087</v>
      </c>
      <c r="N381" s="51">
        <v>1120</v>
      </c>
    </row>
    <row r="382" spans="2:14" ht="15.75">
      <c r="B382" s="313" t="s">
        <v>252</v>
      </c>
      <c r="C382" s="313"/>
      <c r="D382" s="313"/>
      <c r="E382" s="313"/>
      <c r="F382" s="313"/>
      <c r="G382" s="313"/>
      <c r="H382" s="313"/>
      <c r="I382" s="27"/>
      <c r="J382" s="38"/>
      <c r="K382" s="38"/>
      <c r="L382" s="38"/>
      <c r="M382" s="38"/>
      <c r="N382" s="46"/>
    </row>
    <row r="383" spans="2:14" ht="12.75" customHeight="1">
      <c r="B383" s="304" t="s">
        <v>1747</v>
      </c>
      <c r="C383" s="304" t="s">
        <v>1748</v>
      </c>
      <c r="D383" s="305" t="s">
        <v>1749</v>
      </c>
      <c r="E383" s="305"/>
      <c r="F383" s="305"/>
      <c r="G383" s="305"/>
      <c r="H383" s="305"/>
      <c r="I383" s="301" t="s">
        <v>1750</v>
      </c>
      <c r="J383" s="341" t="s">
        <v>1750</v>
      </c>
      <c r="K383" s="341" t="s">
        <v>1750</v>
      </c>
      <c r="L383" s="341" t="s">
        <v>1750</v>
      </c>
      <c r="M383" s="341" t="s">
        <v>1750</v>
      </c>
      <c r="N383" s="298" t="s">
        <v>1750</v>
      </c>
    </row>
    <row r="384" spans="2:14" ht="12.75" customHeight="1">
      <c r="B384" s="304"/>
      <c r="C384" s="304"/>
      <c r="D384" s="298" t="s">
        <v>253</v>
      </c>
      <c r="E384" s="298"/>
      <c r="F384" s="298"/>
      <c r="G384" s="298"/>
      <c r="H384" s="298"/>
      <c r="I384" s="301"/>
      <c r="J384" s="341"/>
      <c r="K384" s="341"/>
      <c r="L384" s="341"/>
      <c r="M384" s="341"/>
      <c r="N384" s="298"/>
    </row>
    <row r="385" spans="1:14" s="151" customFormat="1" ht="50.25" customHeight="1">
      <c r="A385" s="148"/>
      <c r="B385" s="65" t="s">
        <v>254</v>
      </c>
      <c r="C385" s="149" t="s">
        <v>255</v>
      </c>
      <c r="D385" s="338" t="s">
        <v>256</v>
      </c>
      <c r="E385" s="338"/>
      <c r="F385" s="338"/>
      <c r="G385" s="338"/>
      <c r="H385" s="338"/>
      <c r="I385" s="257">
        <f aca="true" t="shared" si="90" ref="I385:I393">(N385/8.05)*$D$8*1.1</f>
        <v>5104.409937888198</v>
      </c>
      <c r="J385" s="38">
        <f>I385*1</f>
        <v>5104.409937888198</v>
      </c>
      <c r="K385" s="38">
        <f>I385*0.95</f>
        <v>4849.189440993789</v>
      </c>
      <c r="L385" s="38">
        <f>I385*0.95</f>
        <v>4849.189440993789</v>
      </c>
      <c r="M385" s="38">
        <f>I385*0.9</f>
        <v>4593.968944099379</v>
      </c>
      <c r="N385" s="150">
        <v>2410</v>
      </c>
    </row>
    <row r="386" spans="2:14" ht="12.75">
      <c r="B386" s="292" t="s">
        <v>257</v>
      </c>
      <c r="C386" s="292"/>
      <c r="D386" s="292"/>
      <c r="E386" s="292"/>
      <c r="F386" s="292"/>
      <c r="G386" s="292"/>
      <c r="H386" s="292"/>
      <c r="I386" s="51"/>
      <c r="J386" s="38"/>
      <c r="K386" s="38"/>
      <c r="L386" s="38"/>
      <c r="M386" s="38"/>
      <c r="N386" s="51"/>
    </row>
    <row r="387" spans="2:14" ht="13.5">
      <c r="B387" s="152" t="s">
        <v>258</v>
      </c>
      <c r="C387" s="153" t="s">
        <v>259</v>
      </c>
      <c r="D387" s="272"/>
      <c r="E387" s="272"/>
      <c r="F387" s="272"/>
      <c r="G387" s="272"/>
      <c r="H387" s="272"/>
      <c r="I387" s="257">
        <f t="shared" si="90"/>
        <v>720.1242236024846</v>
      </c>
      <c r="J387" s="38">
        <f aca="true" t="shared" si="91" ref="J387:J393">I387*1</f>
        <v>720.1242236024846</v>
      </c>
      <c r="K387" s="38">
        <f aca="true" t="shared" si="92" ref="K387:K393">I387*0.95</f>
        <v>684.1180124223604</v>
      </c>
      <c r="L387" s="38">
        <f aca="true" t="shared" si="93" ref="L387:L393">I387*0.95</f>
        <v>684.1180124223604</v>
      </c>
      <c r="M387" s="38">
        <f aca="true" t="shared" si="94" ref="M387:M393">I387*0.9</f>
        <v>648.1118012422361</v>
      </c>
      <c r="N387" s="51">
        <v>340</v>
      </c>
    </row>
    <row r="388" spans="2:14" ht="13.5">
      <c r="B388" s="152" t="s">
        <v>260</v>
      </c>
      <c r="C388" s="153" t="s">
        <v>261</v>
      </c>
      <c r="D388" s="272"/>
      <c r="E388" s="272"/>
      <c r="F388" s="272"/>
      <c r="G388" s="272"/>
      <c r="H388" s="272"/>
      <c r="I388" s="257">
        <f t="shared" si="90"/>
        <v>656.5838509316769</v>
      </c>
      <c r="J388" s="38">
        <f t="shared" si="91"/>
        <v>656.5838509316769</v>
      </c>
      <c r="K388" s="38">
        <f t="shared" si="92"/>
        <v>623.7546583850931</v>
      </c>
      <c r="L388" s="38">
        <f t="shared" si="93"/>
        <v>623.7546583850931</v>
      </c>
      <c r="M388" s="38">
        <f t="shared" si="94"/>
        <v>590.9254658385092</v>
      </c>
      <c r="N388" s="51">
        <v>310</v>
      </c>
    </row>
    <row r="389" spans="2:14" ht="13.5">
      <c r="B389" s="152" t="s">
        <v>262</v>
      </c>
      <c r="C389" s="153" t="s">
        <v>263</v>
      </c>
      <c r="D389" s="272"/>
      <c r="E389" s="272"/>
      <c r="F389" s="272"/>
      <c r="G389" s="272"/>
      <c r="H389" s="272"/>
      <c r="I389" s="257">
        <f t="shared" si="90"/>
        <v>1101.366459627329</v>
      </c>
      <c r="J389" s="38">
        <f t="shared" si="91"/>
        <v>1101.366459627329</v>
      </c>
      <c r="K389" s="38">
        <f t="shared" si="92"/>
        <v>1046.2981366459626</v>
      </c>
      <c r="L389" s="38">
        <f t="shared" si="93"/>
        <v>1046.2981366459626</v>
      </c>
      <c r="M389" s="38">
        <f t="shared" si="94"/>
        <v>991.2298136645961</v>
      </c>
      <c r="N389" s="51">
        <v>520</v>
      </c>
    </row>
    <row r="390" spans="2:14" ht="13.5">
      <c r="B390" s="152" t="s">
        <v>264</v>
      </c>
      <c r="C390" s="153" t="s">
        <v>265</v>
      </c>
      <c r="D390" s="272"/>
      <c r="E390" s="272"/>
      <c r="F390" s="272"/>
      <c r="G390" s="272"/>
      <c r="H390" s="272"/>
      <c r="I390" s="257">
        <f t="shared" si="90"/>
        <v>1143.7267080745341</v>
      </c>
      <c r="J390" s="38">
        <f t="shared" si="91"/>
        <v>1143.7267080745341</v>
      </c>
      <c r="K390" s="38">
        <f t="shared" si="92"/>
        <v>1086.5403726708075</v>
      </c>
      <c r="L390" s="38">
        <f t="shared" si="93"/>
        <v>1086.5403726708075</v>
      </c>
      <c r="M390" s="38">
        <f t="shared" si="94"/>
        <v>1029.3540372670807</v>
      </c>
      <c r="N390" s="51">
        <v>540</v>
      </c>
    </row>
    <row r="391" spans="2:14" ht="13.5">
      <c r="B391" s="152" t="s">
        <v>266</v>
      </c>
      <c r="C391" s="153" t="s">
        <v>267</v>
      </c>
      <c r="D391" s="272"/>
      <c r="E391" s="272"/>
      <c r="F391" s="272"/>
      <c r="G391" s="272"/>
      <c r="H391" s="272"/>
      <c r="I391" s="257">
        <f t="shared" si="90"/>
        <v>931.9254658385092</v>
      </c>
      <c r="J391" s="38">
        <f t="shared" si="91"/>
        <v>931.9254658385092</v>
      </c>
      <c r="K391" s="38">
        <f t="shared" si="92"/>
        <v>885.3291925465838</v>
      </c>
      <c r="L391" s="38">
        <f t="shared" si="93"/>
        <v>885.3291925465838</v>
      </c>
      <c r="M391" s="38">
        <f t="shared" si="94"/>
        <v>838.7329192546583</v>
      </c>
      <c r="N391" s="51">
        <v>440</v>
      </c>
    </row>
    <row r="392" spans="2:14" ht="13.5">
      <c r="B392" s="152" t="s">
        <v>268</v>
      </c>
      <c r="C392" s="153" t="s">
        <v>269</v>
      </c>
      <c r="D392" s="272"/>
      <c r="E392" s="272"/>
      <c r="F392" s="272"/>
      <c r="G392" s="272"/>
      <c r="H392" s="272"/>
      <c r="I392" s="257">
        <f t="shared" si="90"/>
        <v>1164.9068322981364</v>
      </c>
      <c r="J392" s="38">
        <f t="shared" si="91"/>
        <v>1164.9068322981364</v>
      </c>
      <c r="K392" s="38">
        <f t="shared" si="92"/>
        <v>1106.6614906832297</v>
      </c>
      <c r="L392" s="38">
        <f t="shared" si="93"/>
        <v>1106.6614906832297</v>
      </c>
      <c r="M392" s="38">
        <f t="shared" si="94"/>
        <v>1048.4161490683227</v>
      </c>
      <c r="N392" s="51">
        <v>550</v>
      </c>
    </row>
    <row r="393" spans="2:14" ht="13.5">
      <c r="B393" s="152" t="s">
        <v>270</v>
      </c>
      <c r="C393" s="153" t="s">
        <v>271</v>
      </c>
      <c r="D393" s="272"/>
      <c r="E393" s="272"/>
      <c r="F393" s="272"/>
      <c r="G393" s="272"/>
      <c r="H393" s="272"/>
      <c r="I393" s="257">
        <f t="shared" si="90"/>
        <v>1164.9068322981364</v>
      </c>
      <c r="J393" s="38">
        <f t="shared" si="91"/>
        <v>1164.9068322981364</v>
      </c>
      <c r="K393" s="38">
        <f t="shared" si="92"/>
        <v>1106.6614906832297</v>
      </c>
      <c r="L393" s="38">
        <f t="shared" si="93"/>
        <v>1106.6614906832297</v>
      </c>
      <c r="M393" s="38">
        <f t="shared" si="94"/>
        <v>1048.4161490683227</v>
      </c>
      <c r="N393" s="51">
        <v>550</v>
      </c>
    </row>
    <row r="394" spans="2:14" ht="13.5" customHeight="1">
      <c r="B394" s="313" t="s">
        <v>272</v>
      </c>
      <c r="C394" s="313"/>
      <c r="D394" s="313"/>
      <c r="E394" s="313"/>
      <c r="F394" s="313"/>
      <c r="G394" s="313"/>
      <c r="H394" s="313"/>
      <c r="I394" s="259"/>
      <c r="J394" s="58"/>
      <c r="K394" s="61"/>
      <c r="L394" s="61"/>
      <c r="M394" s="61"/>
      <c r="N394" s="58"/>
    </row>
    <row r="395" spans="2:14" ht="12.75" customHeight="1">
      <c r="B395" s="304" t="s">
        <v>1747</v>
      </c>
      <c r="C395" s="304" t="s">
        <v>1748</v>
      </c>
      <c r="D395" s="304" t="s">
        <v>1749</v>
      </c>
      <c r="E395" s="304"/>
      <c r="F395" s="304"/>
      <c r="G395" s="304"/>
      <c r="H395" s="304"/>
      <c r="I395" s="301" t="s">
        <v>1750</v>
      </c>
      <c r="J395" s="339" t="s">
        <v>1750</v>
      </c>
      <c r="K395" s="339" t="s">
        <v>1750</v>
      </c>
      <c r="L395" s="339" t="s">
        <v>1750</v>
      </c>
      <c r="M395" s="339" t="s">
        <v>1750</v>
      </c>
      <c r="N395" s="298" t="s">
        <v>1750</v>
      </c>
    </row>
    <row r="396" spans="2:14" ht="13.5" customHeight="1">
      <c r="B396" s="304"/>
      <c r="C396" s="304"/>
      <c r="D396" s="304"/>
      <c r="E396" s="304"/>
      <c r="F396" s="304"/>
      <c r="G396" s="304"/>
      <c r="H396" s="304"/>
      <c r="I396" s="301"/>
      <c r="J396" s="339"/>
      <c r="K396" s="339"/>
      <c r="L396" s="339"/>
      <c r="M396" s="339"/>
      <c r="N396" s="298"/>
    </row>
    <row r="397" spans="2:14" ht="18.75" customHeight="1">
      <c r="B397" s="65" t="s">
        <v>273</v>
      </c>
      <c r="C397" s="154" t="s">
        <v>274</v>
      </c>
      <c r="D397" s="340" t="s">
        <v>275</v>
      </c>
      <c r="E397" s="340"/>
      <c r="F397" s="340"/>
      <c r="G397" s="340"/>
      <c r="H397" s="340"/>
      <c r="I397" s="257">
        <f aca="true" t="shared" si="95" ref="I397:I405">(N397/8.05)*$D$8*1.1</f>
        <v>207.56521739130434</v>
      </c>
      <c r="J397" s="38">
        <f aca="true" t="shared" si="96" ref="J397:J405">I397*0.9</f>
        <v>186.80869565217392</v>
      </c>
      <c r="K397" s="38">
        <f aca="true" t="shared" si="97" ref="K397:K405">I397*0.85</f>
        <v>176.4304347826087</v>
      </c>
      <c r="L397" s="38">
        <f aca="true" t="shared" si="98" ref="L397:L405">I397*0.8</f>
        <v>166.05217391304348</v>
      </c>
      <c r="M397" s="38">
        <f aca="true" t="shared" si="99" ref="M397:M405">I397*0.75</f>
        <v>155.67391304347825</v>
      </c>
      <c r="N397" s="51">
        <v>98</v>
      </c>
    </row>
    <row r="398" spans="1:14" s="62" customFormat="1" ht="29.25" customHeight="1">
      <c r="A398"/>
      <c r="B398" s="65"/>
      <c r="C398" s="154" t="s">
        <v>276</v>
      </c>
      <c r="D398" s="328" t="s">
        <v>277</v>
      </c>
      <c r="E398" s="328"/>
      <c r="F398" s="328"/>
      <c r="G398" s="328"/>
      <c r="H398" s="328"/>
      <c r="I398" s="257">
        <f t="shared" si="95"/>
        <v>15.249689440993789</v>
      </c>
      <c r="J398" s="38">
        <f t="shared" si="96"/>
        <v>13.72472049689441</v>
      </c>
      <c r="K398" s="38">
        <f t="shared" si="97"/>
        <v>12.96223602484472</v>
      </c>
      <c r="L398" s="38">
        <f t="shared" si="98"/>
        <v>12.199751552795032</v>
      </c>
      <c r="M398" s="38">
        <f t="shared" si="99"/>
        <v>11.437267080745341</v>
      </c>
      <c r="N398" s="51">
        <v>7.2</v>
      </c>
    </row>
    <row r="399" spans="1:14" s="31" customFormat="1" ht="12.75" customHeight="1">
      <c r="A399"/>
      <c r="B399" s="65" t="s">
        <v>278</v>
      </c>
      <c r="C399" s="154" t="s">
        <v>279</v>
      </c>
      <c r="D399" s="328" t="s">
        <v>280</v>
      </c>
      <c r="E399" s="328"/>
      <c r="F399" s="328"/>
      <c r="G399" s="328"/>
      <c r="H399" s="328"/>
      <c r="I399" s="257">
        <f t="shared" si="95"/>
        <v>137.67080745341613</v>
      </c>
      <c r="J399" s="38">
        <f t="shared" si="96"/>
        <v>123.90372670807452</v>
      </c>
      <c r="K399" s="38">
        <f t="shared" si="97"/>
        <v>117.02018633540371</v>
      </c>
      <c r="L399" s="38">
        <f t="shared" si="98"/>
        <v>110.13664596273291</v>
      </c>
      <c r="M399" s="38">
        <f t="shared" si="99"/>
        <v>103.25310559006209</v>
      </c>
      <c r="N399" s="51">
        <v>65</v>
      </c>
    </row>
    <row r="400" spans="2:14" ht="12.75" customHeight="1">
      <c r="B400" s="65" t="s">
        <v>281</v>
      </c>
      <c r="C400" s="154" t="s">
        <v>279</v>
      </c>
      <c r="D400" s="328" t="s">
        <v>282</v>
      </c>
      <c r="E400" s="328"/>
      <c r="F400" s="328"/>
      <c r="G400" s="328"/>
      <c r="H400" s="328"/>
      <c r="I400" s="257">
        <f t="shared" si="95"/>
        <v>137.67080745341613</v>
      </c>
      <c r="J400" s="38">
        <f t="shared" si="96"/>
        <v>123.90372670807452</v>
      </c>
      <c r="K400" s="38">
        <f t="shared" si="97"/>
        <v>117.02018633540371</v>
      </c>
      <c r="L400" s="38">
        <f t="shared" si="98"/>
        <v>110.13664596273291</v>
      </c>
      <c r="M400" s="38">
        <f t="shared" si="99"/>
        <v>103.25310559006209</v>
      </c>
      <c r="N400" s="51">
        <v>65</v>
      </c>
    </row>
    <row r="401" spans="2:14" ht="12.75" customHeight="1">
      <c r="B401" s="65" t="s">
        <v>283</v>
      </c>
      <c r="C401" s="154" t="s">
        <v>279</v>
      </c>
      <c r="D401" s="328" t="s">
        <v>284</v>
      </c>
      <c r="E401" s="328"/>
      <c r="F401" s="328"/>
      <c r="G401" s="328"/>
      <c r="H401" s="328"/>
      <c r="I401" s="257">
        <f t="shared" si="95"/>
        <v>137.67080745341613</v>
      </c>
      <c r="J401" s="38">
        <f t="shared" si="96"/>
        <v>123.90372670807452</v>
      </c>
      <c r="K401" s="38">
        <f t="shared" si="97"/>
        <v>117.02018633540371</v>
      </c>
      <c r="L401" s="38">
        <f t="shared" si="98"/>
        <v>110.13664596273291</v>
      </c>
      <c r="M401" s="38">
        <f t="shared" si="99"/>
        <v>103.25310559006209</v>
      </c>
      <c r="N401" s="51">
        <v>65</v>
      </c>
    </row>
    <row r="402" spans="1:14" s="156" customFormat="1" ht="27.75" customHeight="1">
      <c r="A402" s="155"/>
      <c r="B402" s="113" t="s">
        <v>285</v>
      </c>
      <c r="C402" s="63" t="s">
        <v>286</v>
      </c>
      <c r="D402" s="337" t="s">
        <v>287</v>
      </c>
      <c r="E402" s="337"/>
      <c r="F402" s="337"/>
      <c r="G402" s="337"/>
      <c r="H402" s="337"/>
      <c r="I402" s="257">
        <f t="shared" si="95"/>
        <v>424.8732919254658</v>
      </c>
      <c r="J402" s="38">
        <f t="shared" si="96"/>
        <v>382.38596273291927</v>
      </c>
      <c r="K402" s="38">
        <f t="shared" si="97"/>
        <v>361.14229813664593</v>
      </c>
      <c r="L402" s="38">
        <f t="shared" si="98"/>
        <v>339.89863354037266</v>
      </c>
      <c r="M402" s="38">
        <f t="shared" si="99"/>
        <v>318.6549689440994</v>
      </c>
      <c r="N402" s="51">
        <v>200.6</v>
      </c>
    </row>
    <row r="403" spans="1:14" s="156" customFormat="1" ht="27.75" customHeight="1">
      <c r="A403" s="155"/>
      <c r="B403" s="113" t="s">
        <v>288</v>
      </c>
      <c r="C403" s="63" t="s">
        <v>289</v>
      </c>
      <c r="D403" s="337" t="s">
        <v>287</v>
      </c>
      <c r="E403" s="337"/>
      <c r="F403" s="337"/>
      <c r="G403" s="337"/>
      <c r="H403" s="337"/>
      <c r="I403" s="257">
        <f t="shared" si="95"/>
        <v>853.9826086956522</v>
      </c>
      <c r="J403" s="38">
        <f t="shared" si="96"/>
        <v>768.584347826087</v>
      </c>
      <c r="K403" s="38">
        <f t="shared" si="97"/>
        <v>725.8852173913043</v>
      </c>
      <c r="L403" s="38">
        <f t="shared" si="98"/>
        <v>683.1860869565218</v>
      </c>
      <c r="M403" s="38">
        <f t="shared" si="99"/>
        <v>640.4869565217391</v>
      </c>
      <c r="N403" s="51">
        <v>403.2</v>
      </c>
    </row>
    <row r="404" spans="1:14" s="156" customFormat="1" ht="27.75" customHeight="1">
      <c r="A404" s="155"/>
      <c r="B404" s="113" t="s">
        <v>290</v>
      </c>
      <c r="C404" s="63" t="s">
        <v>291</v>
      </c>
      <c r="D404" s="337" t="s">
        <v>292</v>
      </c>
      <c r="E404" s="337"/>
      <c r="F404" s="337"/>
      <c r="G404" s="337"/>
      <c r="H404" s="337"/>
      <c r="I404" s="257">
        <f t="shared" si="95"/>
        <v>404.54037267080747</v>
      </c>
      <c r="J404" s="38">
        <f t="shared" si="96"/>
        <v>364.0863354037267</v>
      </c>
      <c r="K404" s="38">
        <f t="shared" si="97"/>
        <v>343.85931677018635</v>
      </c>
      <c r="L404" s="38">
        <f t="shared" si="98"/>
        <v>323.632298136646</v>
      </c>
      <c r="M404" s="38">
        <f t="shared" si="99"/>
        <v>303.4052795031056</v>
      </c>
      <c r="N404" s="51">
        <v>191</v>
      </c>
    </row>
    <row r="405" spans="1:14" s="156" customFormat="1" ht="27.75" customHeight="1">
      <c r="A405" s="155"/>
      <c r="B405" s="65" t="s">
        <v>293</v>
      </c>
      <c r="C405" s="157" t="s">
        <v>294</v>
      </c>
      <c r="D405" s="338" t="s">
        <v>295</v>
      </c>
      <c r="E405" s="338"/>
      <c r="F405" s="338"/>
      <c r="G405" s="338"/>
      <c r="H405" s="338"/>
      <c r="I405" s="257">
        <f t="shared" si="95"/>
        <v>2528.9068322981366</v>
      </c>
      <c r="J405" s="38">
        <f t="shared" si="96"/>
        <v>2276.016149068323</v>
      </c>
      <c r="K405" s="38">
        <f t="shared" si="97"/>
        <v>2149.570807453416</v>
      </c>
      <c r="L405" s="38">
        <f t="shared" si="98"/>
        <v>2023.1254658385094</v>
      </c>
      <c r="M405" s="38">
        <f t="shared" si="99"/>
        <v>1896.6801242236024</v>
      </c>
      <c r="N405" s="150">
        <v>1194</v>
      </c>
    </row>
    <row r="406" spans="2:14" ht="13.5" customHeight="1">
      <c r="B406" s="313" t="s">
        <v>296</v>
      </c>
      <c r="C406" s="313"/>
      <c r="D406" s="313"/>
      <c r="E406" s="313"/>
      <c r="F406" s="313"/>
      <c r="G406" s="313"/>
      <c r="H406" s="313"/>
      <c r="I406" s="259"/>
      <c r="J406" s="58"/>
      <c r="K406" s="61"/>
      <c r="L406" s="61"/>
      <c r="M406" s="61"/>
      <c r="N406" s="58"/>
    </row>
    <row r="407" spans="2:14" ht="13.5" customHeight="1">
      <c r="B407" s="292" t="s">
        <v>297</v>
      </c>
      <c r="C407" s="292"/>
      <c r="D407" s="292"/>
      <c r="E407" s="292"/>
      <c r="F407" s="292"/>
      <c r="G407" s="292"/>
      <c r="H407" s="292"/>
      <c r="I407" s="27"/>
      <c r="J407" s="46"/>
      <c r="K407" s="61"/>
      <c r="L407" s="61"/>
      <c r="M407" s="61"/>
      <c r="N407" s="46"/>
    </row>
    <row r="408" spans="2:14" ht="12.75" customHeight="1">
      <c r="B408" s="304" t="s">
        <v>1747</v>
      </c>
      <c r="C408" s="304" t="s">
        <v>1748</v>
      </c>
      <c r="D408" s="270" t="s">
        <v>1749</v>
      </c>
      <c r="E408" s="270"/>
      <c r="F408" s="270"/>
      <c r="G408" s="270"/>
      <c r="H408" s="270"/>
      <c r="I408" s="301" t="s">
        <v>1750</v>
      </c>
      <c r="J408" s="301" t="s">
        <v>1750</v>
      </c>
      <c r="K408" s="301" t="s">
        <v>1750</v>
      </c>
      <c r="L408" s="301" t="s">
        <v>1750</v>
      </c>
      <c r="M408" s="301" t="s">
        <v>1750</v>
      </c>
      <c r="N408" s="298" t="s">
        <v>1750</v>
      </c>
    </row>
    <row r="409" spans="2:14" ht="21.75" customHeight="1">
      <c r="B409" s="304"/>
      <c r="C409" s="304"/>
      <c r="D409" s="298" t="s">
        <v>298</v>
      </c>
      <c r="E409" s="298"/>
      <c r="F409" s="298"/>
      <c r="G409" s="298" t="s">
        <v>299</v>
      </c>
      <c r="H409" s="298"/>
      <c r="I409" s="301"/>
      <c r="J409" s="301"/>
      <c r="K409" s="301"/>
      <c r="L409" s="301"/>
      <c r="M409" s="301"/>
      <c r="N409" s="298"/>
    </row>
    <row r="410" spans="2:14" ht="23.25" customHeight="1">
      <c r="B410" s="33" t="s">
        <v>300</v>
      </c>
      <c r="C410" s="34" t="s">
        <v>301</v>
      </c>
      <c r="D410" s="314" t="s">
        <v>302</v>
      </c>
      <c r="E410" s="314"/>
      <c r="F410" s="314"/>
      <c r="G410" s="314" t="s">
        <v>303</v>
      </c>
      <c r="H410" s="314"/>
      <c r="I410" s="257">
        <f aca="true" t="shared" si="100" ref="I410:I425">(N410/8.05)*$D$8*1.1</f>
        <v>326.17391304347825</v>
      </c>
      <c r="J410" s="158">
        <v>151.8</v>
      </c>
      <c r="K410" s="158">
        <v>151.8</v>
      </c>
      <c r="L410" s="158">
        <v>149.6</v>
      </c>
      <c r="M410" s="158">
        <v>149.6</v>
      </c>
      <c r="N410" s="51">
        <v>154</v>
      </c>
    </row>
    <row r="411" spans="2:14" ht="23.25" customHeight="1">
      <c r="B411" s="33" t="s">
        <v>304</v>
      </c>
      <c r="C411" s="34" t="s">
        <v>301</v>
      </c>
      <c r="D411" s="314" t="s">
        <v>305</v>
      </c>
      <c r="E411" s="314"/>
      <c r="F411" s="314"/>
      <c r="G411" s="314" t="s">
        <v>306</v>
      </c>
      <c r="H411" s="314"/>
      <c r="I411" s="257">
        <f t="shared" si="100"/>
        <v>326.17391304347825</v>
      </c>
      <c r="J411" s="158">
        <v>151.8</v>
      </c>
      <c r="K411" s="158">
        <v>151.8</v>
      </c>
      <c r="L411" s="158">
        <v>149.6</v>
      </c>
      <c r="M411" s="158">
        <v>149.6</v>
      </c>
      <c r="N411" s="51">
        <v>154</v>
      </c>
    </row>
    <row r="412" spans="2:14" ht="12.75" customHeight="1">
      <c r="B412" s="33" t="s">
        <v>307</v>
      </c>
      <c r="C412" s="34" t="s">
        <v>301</v>
      </c>
      <c r="D412" s="314" t="s">
        <v>308</v>
      </c>
      <c r="E412" s="314"/>
      <c r="F412" s="314"/>
      <c r="G412" s="314" t="s">
        <v>309</v>
      </c>
      <c r="H412" s="314"/>
      <c r="I412" s="257">
        <f t="shared" si="100"/>
        <v>357.94409937888196</v>
      </c>
      <c r="J412" s="158">
        <v>163.1</v>
      </c>
      <c r="K412" s="158">
        <v>160.15</v>
      </c>
      <c r="L412" s="158">
        <v>157.2</v>
      </c>
      <c r="M412" s="158">
        <v>157.2</v>
      </c>
      <c r="N412" s="51">
        <v>169</v>
      </c>
    </row>
    <row r="413" spans="2:14" ht="12.75" customHeight="1">
      <c r="B413" s="33" t="s">
        <v>307</v>
      </c>
      <c r="C413" s="34" t="s">
        <v>301</v>
      </c>
      <c r="D413" s="314" t="s">
        <v>310</v>
      </c>
      <c r="E413" s="314"/>
      <c r="F413" s="314"/>
      <c r="G413" s="314"/>
      <c r="H413" s="314"/>
      <c r="I413" s="257">
        <f t="shared" si="100"/>
        <v>364.29813664596276</v>
      </c>
      <c r="J413" s="158">
        <v>165.8</v>
      </c>
      <c r="K413" s="158">
        <v>162.7</v>
      </c>
      <c r="L413" s="158">
        <v>159.6</v>
      </c>
      <c r="M413" s="158">
        <v>159.6</v>
      </c>
      <c r="N413" s="51">
        <v>172</v>
      </c>
    </row>
    <row r="414" spans="1:14" s="62" customFormat="1" ht="12.75" customHeight="1">
      <c r="A414"/>
      <c r="B414" s="33" t="s">
        <v>307</v>
      </c>
      <c r="C414" s="34" t="s">
        <v>301</v>
      </c>
      <c r="D414" s="314" t="s">
        <v>311</v>
      </c>
      <c r="E414" s="314"/>
      <c r="F414" s="314"/>
      <c r="G414" s="314"/>
      <c r="H414" s="314"/>
      <c r="I414" s="257">
        <f t="shared" si="100"/>
        <v>385.47826086956525</v>
      </c>
      <c r="J414" s="158">
        <v>174.8</v>
      </c>
      <c r="K414" s="158">
        <v>171.2</v>
      </c>
      <c r="L414" s="158">
        <v>167.6</v>
      </c>
      <c r="M414" s="158">
        <v>167.6</v>
      </c>
      <c r="N414" s="51">
        <v>182</v>
      </c>
    </row>
    <row r="415" spans="1:14" s="31" customFormat="1" ht="12.75" customHeight="1">
      <c r="A415"/>
      <c r="B415" s="33" t="s">
        <v>312</v>
      </c>
      <c r="C415" s="34" t="s">
        <v>301</v>
      </c>
      <c r="D415" s="314" t="s">
        <v>313</v>
      </c>
      <c r="E415" s="314"/>
      <c r="F415" s="314"/>
      <c r="G415" s="314" t="s">
        <v>314</v>
      </c>
      <c r="H415" s="314"/>
      <c r="I415" s="257">
        <f t="shared" si="100"/>
        <v>404.54037267080747</v>
      </c>
      <c r="J415" s="158">
        <v>182.9</v>
      </c>
      <c r="K415" s="158">
        <v>178.85</v>
      </c>
      <c r="L415" s="158">
        <v>174.8</v>
      </c>
      <c r="M415" s="158">
        <v>174.8</v>
      </c>
      <c r="N415" s="51">
        <v>191</v>
      </c>
    </row>
    <row r="416" spans="2:14" ht="12.75" customHeight="1">
      <c r="B416" s="33" t="s">
        <v>312</v>
      </c>
      <c r="C416" s="34" t="s">
        <v>301</v>
      </c>
      <c r="D416" s="314" t="s">
        <v>315</v>
      </c>
      <c r="E416" s="314"/>
      <c r="F416" s="314"/>
      <c r="G416" s="314"/>
      <c r="H416" s="314"/>
      <c r="I416" s="257">
        <f t="shared" si="100"/>
        <v>431.01552795031057</v>
      </c>
      <c r="J416" s="158">
        <v>194.15</v>
      </c>
      <c r="K416" s="158">
        <v>189.475</v>
      </c>
      <c r="L416" s="158">
        <v>184.8</v>
      </c>
      <c r="M416" s="158">
        <v>184.8</v>
      </c>
      <c r="N416" s="51">
        <v>203.5</v>
      </c>
    </row>
    <row r="417" spans="2:14" ht="12.75" customHeight="1">
      <c r="B417" s="33" t="s">
        <v>312</v>
      </c>
      <c r="C417" s="34" t="s">
        <v>301</v>
      </c>
      <c r="D417" s="314" t="s">
        <v>316</v>
      </c>
      <c r="E417" s="314"/>
      <c r="F417" s="314"/>
      <c r="G417" s="314"/>
      <c r="H417" s="314"/>
      <c r="I417" s="257">
        <f t="shared" si="100"/>
        <v>433.34534161490683</v>
      </c>
      <c r="J417" s="158">
        <v>195.14</v>
      </c>
      <c r="K417" s="158">
        <v>190.41</v>
      </c>
      <c r="L417" s="158">
        <v>185.68</v>
      </c>
      <c r="M417" s="158">
        <v>185.68</v>
      </c>
      <c r="N417" s="51">
        <v>204.6</v>
      </c>
    </row>
    <row r="418" spans="2:14" ht="12.75" customHeight="1">
      <c r="B418" s="33" t="s">
        <v>312</v>
      </c>
      <c r="C418" s="34" t="s">
        <v>301</v>
      </c>
      <c r="D418" s="314" t="s">
        <v>317</v>
      </c>
      <c r="E418" s="314"/>
      <c r="F418" s="314"/>
      <c r="G418" s="314"/>
      <c r="H418" s="314"/>
      <c r="I418" s="257">
        <f t="shared" si="100"/>
        <v>472.31677018633536</v>
      </c>
      <c r="J418" s="158">
        <v>211.7</v>
      </c>
      <c r="K418" s="158">
        <v>206.05</v>
      </c>
      <c r="L418" s="158">
        <v>200.4</v>
      </c>
      <c r="M418" s="158">
        <v>200.4</v>
      </c>
      <c r="N418" s="51">
        <v>223</v>
      </c>
    </row>
    <row r="419" spans="2:14" ht="12.75" customHeight="1">
      <c r="B419" s="33" t="s">
        <v>312</v>
      </c>
      <c r="C419" s="34" t="s">
        <v>301</v>
      </c>
      <c r="D419" s="314" t="s">
        <v>318</v>
      </c>
      <c r="E419" s="314"/>
      <c r="F419" s="314"/>
      <c r="G419" s="314"/>
      <c r="H419" s="314"/>
      <c r="I419" s="257">
        <f t="shared" si="100"/>
        <v>510.4409937888199</v>
      </c>
      <c r="J419" s="158">
        <v>227.9</v>
      </c>
      <c r="K419" s="158">
        <v>221.35</v>
      </c>
      <c r="L419" s="158">
        <v>214.8</v>
      </c>
      <c r="M419" s="158">
        <v>214.8</v>
      </c>
      <c r="N419" s="51">
        <v>241</v>
      </c>
    </row>
    <row r="420" spans="2:14" ht="12.75" customHeight="1">
      <c r="B420" s="33" t="s">
        <v>312</v>
      </c>
      <c r="C420" s="34" t="s">
        <v>301</v>
      </c>
      <c r="D420" s="314" t="s">
        <v>319</v>
      </c>
      <c r="E420" s="314"/>
      <c r="F420" s="314"/>
      <c r="G420" s="314"/>
      <c r="H420" s="314"/>
      <c r="I420" s="257">
        <f t="shared" si="100"/>
        <v>535.8571428571429</v>
      </c>
      <c r="J420" s="158">
        <v>238.7</v>
      </c>
      <c r="K420" s="158">
        <v>231.55</v>
      </c>
      <c r="L420" s="158">
        <v>224.4</v>
      </c>
      <c r="M420" s="158">
        <v>224.4</v>
      </c>
      <c r="N420" s="51">
        <v>253</v>
      </c>
    </row>
    <row r="421" spans="2:14" ht="12.75" customHeight="1">
      <c r="B421" s="33" t="s">
        <v>320</v>
      </c>
      <c r="C421" s="34" t="s">
        <v>301</v>
      </c>
      <c r="D421" s="314" t="s">
        <v>317</v>
      </c>
      <c r="E421" s="314"/>
      <c r="F421" s="314"/>
      <c r="G421" s="314" t="s">
        <v>321</v>
      </c>
      <c r="H421" s="314"/>
      <c r="I421" s="257">
        <f t="shared" si="100"/>
        <v>593.0434782608695</v>
      </c>
      <c r="J421" s="158">
        <v>263</v>
      </c>
      <c r="K421" s="158">
        <v>254.5</v>
      </c>
      <c r="L421" s="158">
        <v>246</v>
      </c>
      <c r="M421" s="158">
        <v>246</v>
      </c>
      <c r="N421" s="51">
        <v>280</v>
      </c>
    </row>
    <row r="422" spans="2:14" ht="12.75" customHeight="1">
      <c r="B422" s="33" t="s">
        <v>320</v>
      </c>
      <c r="C422" s="34" t="s">
        <v>301</v>
      </c>
      <c r="D422" s="314" t="s">
        <v>318</v>
      </c>
      <c r="E422" s="314"/>
      <c r="F422" s="314"/>
      <c r="G422" s="314"/>
      <c r="H422" s="314"/>
      <c r="I422" s="257">
        <f t="shared" si="100"/>
        <v>669.2919254658385</v>
      </c>
      <c r="J422" s="158">
        <v>295.4</v>
      </c>
      <c r="K422" s="158">
        <v>285.1</v>
      </c>
      <c r="L422" s="158">
        <v>274.8</v>
      </c>
      <c r="M422" s="158">
        <v>274.8</v>
      </c>
      <c r="N422" s="51">
        <v>316</v>
      </c>
    </row>
    <row r="423" spans="2:14" ht="12.75" customHeight="1">
      <c r="B423" s="33" t="s">
        <v>320</v>
      </c>
      <c r="C423" s="34" t="s">
        <v>301</v>
      </c>
      <c r="D423" s="314" t="s">
        <v>319</v>
      </c>
      <c r="E423" s="314"/>
      <c r="F423" s="314"/>
      <c r="G423" s="314"/>
      <c r="H423" s="314"/>
      <c r="I423" s="257">
        <f t="shared" si="100"/>
        <v>739.1863354037267</v>
      </c>
      <c r="J423" s="158">
        <v>325.1</v>
      </c>
      <c r="K423" s="158">
        <v>313.15</v>
      </c>
      <c r="L423" s="158">
        <v>301.2</v>
      </c>
      <c r="M423" s="158">
        <v>301.2</v>
      </c>
      <c r="N423" s="51">
        <v>349</v>
      </c>
    </row>
    <row r="424" spans="2:14" ht="12.75" customHeight="1">
      <c r="B424" s="33" t="s">
        <v>320</v>
      </c>
      <c r="C424" s="34" t="s">
        <v>301</v>
      </c>
      <c r="D424" s="314" t="s">
        <v>322</v>
      </c>
      <c r="E424" s="314"/>
      <c r="F424" s="314"/>
      <c r="G424" s="314"/>
      <c r="H424" s="314"/>
      <c r="I424" s="257">
        <f t="shared" si="100"/>
        <v>828.1428571428571</v>
      </c>
      <c r="J424" s="158">
        <v>362.9</v>
      </c>
      <c r="K424" s="158">
        <v>348.85</v>
      </c>
      <c r="L424" s="158">
        <v>334.8</v>
      </c>
      <c r="M424" s="158">
        <v>334.8</v>
      </c>
      <c r="N424" s="51">
        <v>391</v>
      </c>
    </row>
    <row r="425" spans="2:14" ht="12.75" customHeight="1">
      <c r="B425" s="33" t="s">
        <v>320</v>
      </c>
      <c r="C425" s="34" t="s">
        <v>301</v>
      </c>
      <c r="D425" s="314" t="s">
        <v>323</v>
      </c>
      <c r="E425" s="314"/>
      <c r="F425" s="314"/>
      <c r="G425" s="314"/>
      <c r="H425" s="314"/>
      <c r="I425" s="257">
        <f t="shared" si="100"/>
        <v>862.0310559006211</v>
      </c>
      <c r="J425" s="158">
        <v>377.3</v>
      </c>
      <c r="K425" s="158">
        <v>362.45</v>
      </c>
      <c r="L425" s="158">
        <v>347.6</v>
      </c>
      <c r="M425" s="158">
        <v>347.6</v>
      </c>
      <c r="N425" s="51">
        <v>407</v>
      </c>
    </row>
    <row r="426" spans="2:14" ht="12.75" customHeight="1">
      <c r="B426" s="68"/>
      <c r="C426" s="89"/>
      <c r="D426" s="159"/>
      <c r="E426" s="159"/>
      <c r="F426" s="159"/>
      <c r="G426" s="159"/>
      <c r="H426" s="159"/>
      <c r="I426" s="71"/>
      <c r="J426" s="106"/>
      <c r="K426" s="106"/>
      <c r="L426" s="106"/>
      <c r="M426" s="106"/>
      <c r="N426" s="71"/>
    </row>
    <row r="427" spans="2:14" ht="13.5" customHeight="1">
      <c r="B427" s="292" t="s">
        <v>324</v>
      </c>
      <c r="C427" s="292"/>
      <c r="D427" s="292"/>
      <c r="E427" s="292"/>
      <c r="F427" s="292"/>
      <c r="G427" s="292"/>
      <c r="H427" s="292"/>
      <c r="I427" s="27"/>
      <c r="J427" s="46"/>
      <c r="K427" s="61"/>
      <c r="L427" s="61"/>
      <c r="M427" s="61"/>
      <c r="N427" s="46"/>
    </row>
    <row r="428" spans="2:14" ht="12.75" customHeight="1">
      <c r="B428" s="304" t="s">
        <v>1747</v>
      </c>
      <c r="C428" s="304" t="s">
        <v>1748</v>
      </c>
      <c r="D428" s="270" t="s">
        <v>1749</v>
      </c>
      <c r="E428" s="270"/>
      <c r="F428" s="270"/>
      <c r="G428" s="270"/>
      <c r="H428" s="270"/>
      <c r="I428" s="301" t="s">
        <v>1750</v>
      </c>
      <c r="J428" s="298" t="s">
        <v>1750</v>
      </c>
      <c r="K428" s="298" t="s">
        <v>1750</v>
      </c>
      <c r="L428" s="298" t="s">
        <v>1750</v>
      </c>
      <c r="M428" s="298" t="s">
        <v>1750</v>
      </c>
      <c r="N428" s="298" t="s">
        <v>1750</v>
      </c>
    </row>
    <row r="429" spans="2:14" ht="21.75" customHeight="1">
      <c r="B429" s="304"/>
      <c r="C429" s="304"/>
      <c r="D429" s="298" t="s">
        <v>298</v>
      </c>
      <c r="E429" s="298"/>
      <c r="F429" s="298"/>
      <c r="G429" s="298" t="s">
        <v>299</v>
      </c>
      <c r="H429" s="298"/>
      <c r="I429" s="301"/>
      <c r="J429" s="298"/>
      <c r="K429" s="298"/>
      <c r="L429" s="298"/>
      <c r="M429" s="298"/>
      <c r="N429" s="298"/>
    </row>
    <row r="430" spans="2:14" ht="24.75" customHeight="1">
      <c r="B430" s="33" t="s">
        <v>300</v>
      </c>
      <c r="C430" s="34" t="s">
        <v>301</v>
      </c>
      <c r="D430" s="314" t="s">
        <v>302</v>
      </c>
      <c r="E430" s="314"/>
      <c r="F430" s="314"/>
      <c r="G430" s="314" t="s">
        <v>303</v>
      </c>
      <c r="H430" s="314"/>
      <c r="I430" s="257">
        <f aca="true" t="shared" si="101" ref="I430:I445">(N430/8.05)*$D$8*1.1</f>
        <v>315.583850931677</v>
      </c>
      <c r="J430" s="161">
        <v>147.05</v>
      </c>
      <c r="K430" s="161">
        <v>147.05</v>
      </c>
      <c r="L430" s="56">
        <v>145.1</v>
      </c>
      <c r="M430" s="56">
        <v>145.1</v>
      </c>
      <c r="N430" s="160">
        <v>149</v>
      </c>
    </row>
    <row r="431" spans="2:14" ht="12.75" customHeight="1">
      <c r="B431" s="33" t="s">
        <v>304</v>
      </c>
      <c r="C431" s="34" t="s">
        <v>301</v>
      </c>
      <c r="D431" s="314" t="s">
        <v>325</v>
      </c>
      <c r="E431" s="314"/>
      <c r="F431" s="314"/>
      <c r="G431" s="314" t="s">
        <v>306</v>
      </c>
      <c r="H431" s="314"/>
      <c r="I431" s="257">
        <f t="shared" si="101"/>
        <v>317.70186335403724</v>
      </c>
      <c r="J431" s="161">
        <v>148</v>
      </c>
      <c r="K431" s="161">
        <v>148</v>
      </c>
      <c r="L431" s="56">
        <v>146</v>
      </c>
      <c r="M431" s="56">
        <v>146</v>
      </c>
      <c r="N431" s="51">
        <v>150</v>
      </c>
    </row>
    <row r="432" spans="2:14" ht="12.75" customHeight="1">
      <c r="B432" s="33" t="s">
        <v>307</v>
      </c>
      <c r="C432" s="34" t="s">
        <v>301</v>
      </c>
      <c r="D432" s="314" t="s">
        <v>308</v>
      </c>
      <c r="E432" s="314"/>
      <c r="F432" s="314"/>
      <c r="G432" s="314" t="s">
        <v>309</v>
      </c>
      <c r="H432" s="314"/>
      <c r="I432" s="257">
        <f t="shared" si="101"/>
        <v>370.65217391304344</v>
      </c>
      <c r="J432" s="161">
        <v>168.5</v>
      </c>
      <c r="K432" s="161">
        <v>165.25</v>
      </c>
      <c r="L432" s="56">
        <v>162</v>
      </c>
      <c r="M432" s="56">
        <v>162</v>
      </c>
      <c r="N432" s="51">
        <v>175</v>
      </c>
    </row>
    <row r="433" spans="2:14" ht="12.75" customHeight="1">
      <c r="B433" s="33" t="s">
        <v>307</v>
      </c>
      <c r="C433" s="34" t="s">
        <v>301</v>
      </c>
      <c r="D433" s="314" t="s">
        <v>310</v>
      </c>
      <c r="E433" s="314"/>
      <c r="F433" s="314"/>
      <c r="G433" s="314"/>
      <c r="H433" s="314"/>
      <c r="I433" s="257">
        <f t="shared" si="101"/>
        <v>377.00621118012424</v>
      </c>
      <c r="J433" s="161">
        <v>171.2</v>
      </c>
      <c r="K433" s="161">
        <v>167.8</v>
      </c>
      <c r="L433" s="56">
        <v>164.4</v>
      </c>
      <c r="M433" s="56">
        <v>164.4</v>
      </c>
      <c r="N433" s="51">
        <v>178</v>
      </c>
    </row>
    <row r="434" spans="2:14" ht="12.75" customHeight="1">
      <c r="B434" s="33" t="s">
        <v>307</v>
      </c>
      <c r="C434" s="34" t="s">
        <v>301</v>
      </c>
      <c r="D434" s="314" t="s">
        <v>311</v>
      </c>
      <c r="E434" s="314"/>
      <c r="F434" s="314"/>
      <c r="G434" s="314"/>
      <c r="H434" s="314"/>
      <c r="I434" s="257">
        <f t="shared" si="101"/>
        <v>402.4223602484472</v>
      </c>
      <c r="J434" s="161">
        <v>182</v>
      </c>
      <c r="K434" s="161">
        <v>178</v>
      </c>
      <c r="L434" s="56">
        <v>174</v>
      </c>
      <c r="M434" s="56">
        <v>174</v>
      </c>
      <c r="N434" s="51">
        <v>190</v>
      </c>
    </row>
    <row r="435" spans="2:14" ht="12.75" customHeight="1">
      <c r="B435" s="33" t="s">
        <v>312</v>
      </c>
      <c r="C435" s="34" t="s">
        <v>301</v>
      </c>
      <c r="D435" s="314" t="s">
        <v>313</v>
      </c>
      <c r="E435" s="314"/>
      <c r="F435" s="314"/>
      <c r="G435" s="314" t="s">
        <v>314</v>
      </c>
      <c r="H435" s="314"/>
      <c r="I435" s="257">
        <f t="shared" si="101"/>
        <v>421.48447204968943</v>
      </c>
      <c r="J435" s="161">
        <v>190.1</v>
      </c>
      <c r="K435" s="161">
        <v>185.65</v>
      </c>
      <c r="L435" s="56">
        <v>181.2</v>
      </c>
      <c r="M435" s="56">
        <v>181.2</v>
      </c>
      <c r="N435" s="51">
        <v>199</v>
      </c>
    </row>
    <row r="436" spans="2:14" ht="12.75" customHeight="1">
      <c r="B436" s="33" t="s">
        <v>312</v>
      </c>
      <c r="C436" s="34" t="s">
        <v>301</v>
      </c>
      <c r="D436" s="314" t="s">
        <v>315</v>
      </c>
      <c r="E436" s="314"/>
      <c r="F436" s="314"/>
      <c r="G436" s="314"/>
      <c r="H436" s="314"/>
      <c r="I436" s="257">
        <f t="shared" si="101"/>
        <v>476.5527950310559</v>
      </c>
      <c r="J436" s="161">
        <v>213.5</v>
      </c>
      <c r="K436" s="161">
        <v>207.75</v>
      </c>
      <c r="L436" s="56">
        <v>202</v>
      </c>
      <c r="M436" s="56">
        <v>202</v>
      </c>
      <c r="N436" s="51">
        <v>225</v>
      </c>
    </row>
    <row r="437" spans="2:14" ht="12.75" customHeight="1">
      <c r="B437" s="33" t="s">
        <v>312</v>
      </c>
      <c r="C437" s="34" t="s">
        <v>301</v>
      </c>
      <c r="D437" s="314" t="s">
        <v>316</v>
      </c>
      <c r="E437" s="314"/>
      <c r="F437" s="314"/>
      <c r="G437" s="314"/>
      <c r="H437" s="314"/>
      <c r="I437" s="257">
        <f t="shared" si="101"/>
        <v>482.90683229813664</v>
      </c>
      <c r="J437" s="161">
        <v>216.2</v>
      </c>
      <c r="K437" s="161">
        <v>210.3</v>
      </c>
      <c r="L437" s="56">
        <v>204.4</v>
      </c>
      <c r="M437" s="56">
        <v>204.4</v>
      </c>
      <c r="N437" s="51">
        <v>228</v>
      </c>
    </row>
    <row r="438" spans="2:14" ht="12.75" customHeight="1">
      <c r="B438" s="33" t="s">
        <v>312</v>
      </c>
      <c r="C438" s="34" t="s">
        <v>301</v>
      </c>
      <c r="D438" s="314" t="s">
        <v>317</v>
      </c>
      <c r="E438" s="314"/>
      <c r="F438" s="314"/>
      <c r="G438" s="314"/>
      <c r="H438" s="314"/>
      <c r="I438" s="257">
        <f t="shared" si="101"/>
        <v>504.08695652173907</v>
      </c>
      <c r="J438" s="161">
        <v>225.2</v>
      </c>
      <c r="K438" s="161">
        <v>218.8</v>
      </c>
      <c r="L438" s="56">
        <v>212.4</v>
      </c>
      <c r="M438" s="56">
        <v>212.4</v>
      </c>
      <c r="N438" s="51">
        <v>238</v>
      </c>
    </row>
    <row r="439" spans="2:14" ht="12.75" customHeight="1">
      <c r="B439" s="33" t="s">
        <v>312</v>
      </c>
      <c r="C439" s="34" t="s">
        <v>301</v>
      </c>
      <c r="D439" s="314" t="s">
        <v>318</v>
      </c>
      <c r="E439" s="314"/>
      <c r="F439" s="314"/>
      <c r="G439" s="314"/>
      <c r="H439" s="314"/>
      <c r="I439" s="257">
        <f t="shared" si="101"/>
        <v>552.8012422360249</v>
      </c>
      <c r="J439" s="161">
        <v>245.9</v>
      </c>
      <c r="K439" s="161">
        <v>238.35</v>
      </c>
      <c r="L439" s="56">
        <v>230.8</v>
      </c>
      <c r="M439" s="56">
        <v>230.8</v>
      </c>
      <c r="N439" s="51">
        <v>261</v>
      </c>
    </row>
    <row r="440" spans="2:14" ht="12.75" customHeight="1">
      <c r="B440" s="33" t="s">
        <v>312</v>
      </c>
      <c r="C440" s="34" t="s">
        <v>301</v>
      </c>
      <c r="D440" s="314" t="s">
        <v>319</v>
      </c>
      <c r="E440" s="314"/>
      <c r="F440" s="314"/>
      <c r="G440" s="314"/>
      <c r="H440" s="314"/>
      <c r="I440" s="257">
        <f t="shared" si="101"/>
        <v>588.8074534161491</v>
      </c>
      <c r="J440" s="161">
        <v>261.2</v>
      </c>
      <c r="K440" s="161">
        <v>252.8</v>
      </c>
      <c r="L440" s="56">
        <v>244.4</v>
      </c>
      <c r="M440" s="56">
        <v>244.4</v>
      </c>
      <c r="N440" s="51">
        <v>278</v>
      </c>
    </row>
    <row r="441" spans="2:14" ht="12.75" customHeight="1">
      <c r="B441" s="33" t="s">
        <v>320</v>
      </c>
      <c r="C441" s="34" t="s">
        <v>301</v>
      </c>
      <c r="D441" s="314" t="s">
        <v>317</v>
      </c>
      <c r="E441" s="314"/>
      <c r="F441" s="314"/>
      <c r="G441" s="314" t="s">
        <v>321</v>
      </c>
      <c r="H441" s="314"/>
      <c r="I441" s="257">
        <f t="shared" si="101"/>
        <v>658.7018633540373</v>
      </c>
      <c r="J441" s="161">
        <v>290.9</v>
      </c>
      <c r="K441" s="161">
        <v>280.85</v>
      </c>
      <c r="L441" s="56">
        <v>270.8</v>
      </c>
      <c r="M441" s="56">
        <v>270.8</v>
      </c>
      <c r="N441" s="51">
        <v>311</v>
      </c>
    </row>
    <row r="442" spans="2:14" ht="12.75" customHeight="1">
      <c r="B442" s="33" t="s">
        <v>320</v>
      </c>
      <c r="C442" s="34" t="s">
        <v>301</v>
      </c>
      <c r="D442" s="314" t="s">
        <v>318</v>
      </c>
      <c r="E442" s="314"/>
      <c r="F442" s="314"/>
      <c r="G442" s="314"/>
      <c r="H442" s="314"/>
      <c r="I442" s="257">
        <f t="shared" si="101"/>
        <v>728.5962732919255</v>
      </c>
      <c r="J442" s="161">
        <v>320.6</v>
      </c>
      <c r="K442" s="161">
        <v>308.9</v>
      </c>
      <c r="L442" s="56">
        <v>297.2</v>
      </c>
      <c r="M442" s="56">
        <v>297.2</v>
      </c>
      <c r="N442" s="51">
        <v>344</v>
      </c>
    </row>
    <row r="443" spans="2:14" ht="12.75" customHeight="1">
      <c r="B443" s="33" t="s">
        <v>320</v>
      </c>
      <c r="C443" s="34" t="s">
        <v>301</v>
      </c>
      <c r="D443" s="314" t="s">
        <v>319</v>
      </c>
      <c r="E443" s="314"/>
      <c r="F443" s="314"/>
      <c r="G443" s="314"/>
      <c r="H443" s="314"/>
      <c r="I443" s="257">
        <f t="shared" si="101"/>
        <v>862.0310559006211</v>
      </c>
      <c r="J443" s="161">
        <v>377.3</v>
      </c>
      <c r="K443" s="161">
        <v>362.45</v>
      </c>
      <c r="L443" s="56">
        <v>347.6</v>
      </c>
      <c r="M443" s="56">
        <v>347.6</v>
      </c>
      <c r="N443" s="51">
        <v>407</v>
      </c>
    </row>
    <row r="444" spans="2:14" ht="12.75" customHeight="1">
      <c r="B444" s="33" t="s">
        <v>320</v>
      </c>
      <c r="C444" s="34" t="s">
        <v>301</v>
      </c>
      <c r="D444" s="314" t="s">
        <v>322</v>
      </c>
      <c r="E444" s="314"/>
      <c r="F444" s="314"/>
      <c r="G444" s="314"/>
      <c r="H444" s="314"/>
      <c r="I444" s="257">
        <f t="shared" si="101"/>
        <v>942.5155279503106</v>
      </c>
      <c r="J444" s="161">
        <v>411.5</v>
      </c>
      <c r="K444" s="161">
        <v>394.75</v>
      </c>
      <c r="L444" s="56">
        <v>378</v>
      </c>
      <c r="M444" s="56">
        <v>378</v>
      </c>
      <c r="N444" s="51">
        <v>445</v>
      </c>
    </row>
    <row r="445" spans="2:14" ht="12.75" customHeight="1">
      <c r="B445" s="33" t="s">
        <v>320</v>
      </c>
      <c r="C445" s="34" t="s">
        <v>301</v>
      </c>
      <c r="D445" s="314" t="s">
        <v>323</v>
      </c>
      <c r="E445" s="314"/>
      <c r="F445" s="314"/>
      <c r="G445" s="314"/>
      <c r="H445" s="314"/>
      <c r="I445" s="257">
        <f t="shared" si="101"/>
        <v>1020.8819875776398</v>
      </c>
      <c r="J445" s="161">
        <v>444.8</v>
      </c>
      <c r="K445" s="161">
        <v>426.2</v>
      </c>
      <c r="L445" s="56">
        <v>407.6</v>
      </c>
      <c r="M445" s="56">
        <v>407.6</v>
      </c>
      <c r="N445" s="51">
        <v>482</v>
      </c>
    </row>
    <row r="446" spans="2:14" ht="12.75" customHeight="1">
      <c r="B446" s="292" t="s">
        <v>326</v>
      </c>
      <c r="C446" s="292"/>
      <c r="D446" s="292"/>
      <c r="E446" s="292"/>
      <c r="F446" s="292"/>
      <c r="G446" s="292"/>
      <c r="H446" s="292"/>
      <c r="I446" s="51"/>
      <c r="J446" s="161"/>
      <c r="K446" s="161"/>
      <c r="L446" s="56"/>
      <c r="M446" s="56"/>
      <c r="N446" s="51"/>
    </row>
    <row r="447" spans="2:14" ht="12.75" customHeight="1">
      <c r="B447" s="265" t="s">
        <v>1747</v>
      </c>
      <c r="C447" s="265" t="s">
        <v>1748</v>
      </c>
      <c r="D447" s="298" t="s">
        <v>1749</v>
      </c>
      <c r="E447" s="298"/>
      <c r="F447" s="298"/>
      <c r="G447" s="298"/>
      <c r="H447" s="298"/>
      <c r="I447" s="301" t="s">
        <v>1750</v>
      </c>
      <c r="J447" s="298" t="s">
        <v>1750</v>
      </c>
      <c r="K447" s="298" t="s">
        <v>1750</v>
      </c>
      <c r="L447" s="298" t="s">
        <v>1750</v>
      </c>
      <c r="M447" s="298" t="s">
        <v>1750</v>
      </c>
      <c r="N447" s="298" t="s">
        <v>1750</v>
      </c>
    </row>
    <row r="448" spans="2:14" ht="12.75" customHeight="1">
      <c r="B448" s="265"/>
      <c r="C448" s="265"/>
      <c r="D448" s="298" t="s">
        <v>298</v>
      </c>
      <c r="E448" s="298"/>
      <c r="F448" s="298"/>
      <c r="G448" s="298"/>
      <c r="H448" s="298"/>
      <c r="I448" s="301"/>
      <c r="J448" s="298"/>
      <c r="K448" s="298"/>
      <c r="L448" s="298"/>
      <c r="M448" s="298"/>
      <c r="N448" s="298"/>
    </row>
    <row r="449" spans="2:14" ht="12.75" customHeight="1">
      <c r="B449" s="144" t="s">
        <v>327</v>
      </c>
      <c r="C449" s="34" t="s">
        <v>328</v>
      </c>
      <c r="D449" s="314" t="s">
        <v>329</v>
      </c>
      <c r="E449" s="314"/>
      <c r="F449" s="314"/>
      <c r="G449" s="314"/>
      <c r="H449" s="314"/>
      <c r="I449" s="257">
        <f aca="true" t="shared" si="102" ref="I449:I485">(N449/8.05)*$D$8*1.1</f>
        <v>479.38245962732924</v>
      </c>
      <c r="J449" s="161">
        <f aca="true" t="shared" si="103" ref="J449:J485">I449*0.9</f>
        <v>431.4442136645963</v>
      </c>
      <c r="K449" s="161">
        <f aca="true" t="shared" si="104" ref="K449:K485">I449*0.85</f>
        <v>407.47509068322984</v>
      </c>
      <c r="L449" s="56">
        <f aca="true" t="shared" si="105" ref="L449:L485">I449*0.8</f>
        <v>383.5059677018634</v>
      </c>
      <c r="M449" s="56">
        <f aca="true" t="shared" si="106" ref="M449:M485">I449*0.8</f>
        <v>383.5059677018634</v>
      </c>
      <c r="N449" s="162">
        <v>226.336</v>
      </c>
    </row>
    <row r="450" spans="2:14" ht="12.75" customHeight="1">
      <c r="B450" s="144" t="s">
        <v>327</v>
      </c>
      <c r="C450" s="34" t="s">
        <v>328</v>
      </c>
      <c r="D450" s="314" t="s">
        <v>330</v>
      </c>
      <c r="E450" s="314"/>
      <c r="F450" s="314"/>
      <c r="G450" s="314"/>
      <c r="H450" s="314"/>
      <c r="I450" s="257">
        <f t="shared" si="102"/>
        <v>485.34678260869566</v>
      </c>
      <c r="J450" s="161">
        <f t="shared" si="103"/>
        <v>436.8121043478261</v>
      </c>
      <c r="K450" s="161">
        <f t="shared" si="104"/>
        <v>412.54476521739133</v>
      </c>
      <c r="L450" s="56">
        <f t="shared" si="105"/>
        <v>388.27742608695655</v>
      </c>
      <c r="M450" s="56">
        <f t="shared" si="106"/>
        <v>388.27742608695655</v>
      </c>
      <c r="N450" s="162">
        <v>229.15200000000002</v>
      </c>
    </row>
    <row r="451" spans="2:14" ht="12.75" customHeight="1">
      <c r="B451" s="144" t="s">
        <v>327</v>
      </c>
      <c r="C451" s="34" t="s">
        <v>328</v>
      </c>
      <c r="D451" s="314" t="s">
        <v>331</v>
      </c>
      <c r="E451" s="314"/>
      <c r="F451" s="314"/>
      <c r="G451" s="314"/>
      <c r="H451" s="314"/>
      <c r="I451" s="257">
        <f t="shared" si="102"/>
        <v>491.31110559006214</v>
      </c>
      <c r="J451" s="161">
        <f t="shared" si="103"/>
        <v>442.1799950310559</v>
      </c>
      <c r="K451" s="161">
        <f t="shared" si="104"/>
        <v>417.6144397515528</v>
      </c>
      <c r="L451" s="56">
        <f t="shared" si="105"/>
        <v>393.04888447204974</v>
      </c>
      <c r="M451" s="56">
        <f t="shared" si="106"/>
        <v>393.04888447204974</v>
      </c>
      <c r="N451" s="162">
        <v>231.96800000000002</v>
      </c>
    </row>
    <row r="452" spans="2:14" ht="12.75" customHeight="1">
      <c r="B452" s="144" t="s">
        <v>327</v>
      </c>
      <c r="C452" s="34" t="s">
        <v>328</v>
      </c>
      <c r="D452" s="314" t="s">
        <v>332</v>
      </c>
      <c r="E452" s="314"/>
      <c r="F452" s="314"/>
      <c r="G452" s="314"/>
      <c r="H452" s="314"/>
      <c r="I452" s="257">
        <f t="shared" si="102"/>
        <v>497.648198757764</v>
      </c>
      <c r="J452" s="161">
        <f t="shared" si="103"/>
        <v>447.88337888198765</v>
      </c>
      <c r="K452" s="161">
        <f t="shared" si="104"/>
        <v>423.0009689440994</v>
      </c>
      <c r="L452" s="56">
        <f t="shared" si="105"/>
        <v>398.1185590062112</v>
      </c>
      <c r="M452" s="56">
        <f t="shared" si="106"/>
        <v>398.1185590062112</v>
      </c>
      <c r="N452" s="162">
        <v>234.96</v>
      </c>
    </row>
    <row r="453" spans="2:14" ht="12.75" customHeight="1">
      <c r="B453" s="144" t="s">
        <v>327</v>
      </c>
      <c r="C453" s="34" t="s">
        <v>328</v>
      </c>
      <c r="D453" s="314" t="s">
        <v>333</v>
      </c>
      <c r="E453" s="314"/>
      <c r="F453" s="314"/>
      <c r="G453" s="314"/>
      <c r="H453" s="314"/>
      <c r="I453" s="257">
        <f t="shared" si="102"/>
        <v>503.61252173913044</v>
      </c>
      <c r="J453" s="161">
        <f t="shared" si="103"/>
        <v>453.2512695652174</v>
      </c>
      <c r="K453" s="161">
        <f t="shared" si="104"/>
        <v>428.0706434782609</v>
      </c>
      <c r="L453" s="56">
        <f t="shared" si="105"/>
        <v>402.89001739130435</v>
      </c>
      <c r="M453" s="56">
        <f t="shared" si="106"/>
        <v>402.89001739130435</v>
      </c>
      <c r="N453" s="162">
        <v>237.776</v>
      </c>
    </row>
    <row r="454" spans="2:14" ht="12.75" customHeight="1">
      <c r="B454" s="144" t="s">
        <v>327</v>
      </c>
      <c r="C454" s="34" t="s">
        <v>328</v>
      </c>
      <c r="D454" s="314" t="s">
        <v>334</v>
      </c>
      <c r="E454" s="314"/>
      <c r="F454" s="314"/>
      <c r="G454" s="314"/>
      <c r="H454" s="314"/>
      <c r="I454" s="257">
        <f t="shared" si="102"/>
        <v>509.5768447204969</v>
      </c>
      <c r="J454" s="161">
        <f t="shared" si="103"/>
        <v>458.61916024844726</v>
      </c>
      <c r="K454" s="161">
        <f t="shared" si="104"/>
        <v>433.14031801242237</v>
      </c>
      <c r="L454" s="56">
        <f t="shared" si="105"/>
        <v>407.66147577639754</v>
      </c>
      <c r="M454" s="56">
        <f t="shared" si="106"/>
        <v>407.66147577639754</v>
      </c>
      <c r="N454" s="162">
        <v>240.592</v>
      </c>
    </row>
    <row r="455" spans="2:14" ht="12.75" customHeight="1">
      <c r="B455" s="144" t="s">
        <v>335</v>
      </c>
      <c r="C455" s="34" t="s">
        <v>328</v>
      </c>
      <c r="D455" s="314" t="s">
        <v>332</v>
      </c>
      <c r="E455" s="314"/>
      <c r="F455" s="314"/>
      <c r="G455" s="314"/>
      <c r="H455" s="314"/>
      <c r="I455" s="257">
        <f t="shared" si="102"/>
        <v>533.8069068322982</v>
      </c>
      <c r="J455" s="161">
        <f t="shared" si="103"/>
        <v>480.42621614906835</v>
      </c>
      <c r="K455" s="161">
        <f t="shared" si="104"/>
        <v>453.73587080745347</v>
      </c>
      <c r="L455" s="56">
        <f t="shared" si="105"/>
        <v>427.0455254658386</v>
      </c>
      <c r="M455" s="56">
        <f t="shared" si="106"/>
        <v>427.0455254658386</v>
      </c>
      <c r="N455" s="162">
        <v>252.03200000000004</v>
      </c>
    </row>
    <row r="456" spans="2:14" ht="12.75" customHeight="1">
      <c r="B456" s="144" t="s">
        <v>335</v>
      </c>
      <c r="C456" s="34" t="s">
        <v>328</v>
      </c>
      <c r="D456" s="314" t="s">
        <v>333</v>
      </c>
      <c r="E456" s="314"/>
      <c r="F456" s="314"/>
      <c r="G456" s="314"/>
      <c r="H456" s="314"/>
      <c r="I456" s="257">
        <f t="shared" si="102"/>
        <v>539.7712298136647</v>
      </c>
      <c r="J456" s="161">
        <f t="shared" si="103"/>
        <v>485.79410683229827</v>
      </c>
      <c r="K456" s="161">
        <f t="shared" si="104"/>
        <v>458.805545341615</v>
      </c>
      <c r="L456" s="56">
        <f t="shared" si="105"/>
        <v>431.8169838509318</v>
      </c>
      <c r="M456" s="56">
        <f t="shared" si="106"/>
        <v>431.8169838509318</v>
      </c>
      <c r="N456" s="162">
        <v>254.84800000000004</v>
      </c>
    </row>
    <row r="457" spans="2:14" ht="12.75" customHeight="1">
      <c r="B457" s="144" t="s">
        <v>335</v>
      </c>
      <c r="C457" s="34" t="s">
        <v>328</v>
      </c>
      <c r="D457" s="314" t="s">
        <v>334</v>
      </c>
      <c r="E457" s="314"/>
      <c r="F457" s="314"/>
      <c r="G457" s="314"/>
      <c r="H457" s="314"/>
      <c r="I457" s="257">
        <f t="shared" si="102"/>
        <v>545.7355527950313</v>
      </c>
      <c r="J457" s="161">
        <f t="shared" si="103"/>
        <v>491.1619975155281</v>
      </c>
      <c r="K457" s="161">
        <f t="shared" si="104"/>
        <v>463.87521987577657</v>
      </c>
      <c r="L457" s="56">
        <f t="shared" si="105"/>
        <v>436.588442236025</v>
      </c>
      <c r="M457" s="56">
        <f t="shared" si="106"/>
        <v>436.588442236025</v>
      </c>
      <c r="N457" s="162">
        <v>257.66400000000004</v>
      </c>
    </row>
    <row r="458" spans="2:14" ht="12.75" customHeight="1">
      <c r="B458" s="144" t="s">
        <v>335</v>
      </c>
      <c r="C458" s="34" t="s">
        <v>328</v>
      </c>
      <c r="D458" s="314" t="s">
        <v>336</v>
      </c>
      <c r="E458" s="314"/>
      <c r="F458" s="314"/>
      <c r="G458" s="314"/>
      <c r="H458" s="314"/>
      <c r="I458" s="257">
        <f t="shared" si="102"/>
        <v>551.6998757763976</v>
      </c>
      <c r="J458" s="161">
        <f t="shared" si="103"/>
        <v>496.5298881987578</v>
      </c>
      <c r="K458" s="161">
        <f t="shared" si="104"/>
        <v>468.9448944099379</v>
      </c>
      <c r="L458" s="56">
        <f t="shared" si="105"/>
        <v>441.3599006211181</v>
      </c>
      <c r="M458" s="56">
        <f t="shared" si="106"/>
        <v>441.3599006211181</v>
      </c>
      <c r="N458" s="162">
        <v>260.48</v>
      </c>
    </row>
    <row r="459" spans="2:14" ht="12.75" customHeight="1">
      <c r="B459" s="144" t="s">
        <v>335</v>
      </c>
      <c r="C459" s="34" t="s">
        <v>328</v>
      </c>
      <c r="D459" s="314" t="s">
        <v>337</v>
      </c>
      <c r="E459" s="314"/>
      <c r="F459" s="314"/>
      <c r="G459" s="314"/>
      <c r="H459" s="314"/>
      <c r="I459" s="257">
        <f t="shared" si="102"/>
        <v>560.6463602484473</v>
      </c>
      <c r="J459" s="161">
        <f t="shared" si="103"/>
        <v>504.5817242236026</v>
      </c>
      <c r="K459" s="161">
        <f t="shared" si="104"/>
        <v>476.5494062111802</v>
      </c>
      <c r="L459" s="56">
        <f t="shared" si="105"/>
        <v>448.51708819875785</v>
      </c>
      <c r="M459" s="56">
        <f t="shared" si="106"/>
        <v>448.51708819875785</v>
      </c>
      <c r="N459" s="162">
        <v>264.704</v>
      </c>
    </row>
    <row r="460" spans="2:14" ht="12.75" customHeight="1">
      <c r="B460" s="144" t="s">
        <v>335</v>
      </c>
      <c r="C460" s="34" t="s">
        <v>328</v>
      </c>
      <c r="D460" s="314" t="s">
        <v>338</v>
      </c>
      <c r="E460" s="314"/>
      <c r="F460" s="314"/>
      <c r="G460" s="314"/>
      <c r="H460" s="314"/>
      <c r="I460" s="257">
        <f t="shared" si="102"/>
        <v>569.9656149068322</v>
      </c>
      <c r="J460" s="161">
        <f t="shared" si="103"/>
        <v>512.969053416149</v>
      </c>
      <c r="K460" s="161">
        <f t="shared" si="104"/>
        <v>484.4707726708074</v>
      </c>
      <c r="L460" s="56">
        <f t="shared" si="105"/>
        <v>455.9724919254658</v>
      </c>
      <c r="M460" s="56">
        <f t="shared" si="106"/>
        <v>455.9724919254658</v>
      </c>
      <c r="N460" s="162">
        <v>269.104</v>
      </c>
    </row>
    <row r="461" spans="2:14" ht="12.75" customHeight="1">
      <c r="B461" s="144" t="s">
        <v>335</v>
      </c>
      <c r="C461" s="34" t="s">
        <v>328</v>
      </c>
      <c r="D461" s="314" t="s">
        <v>339</v>
      </c>
      <c r="E461" s="314"/>
      <c r="F461" s="314"/>
      <c r="G461" s="314"/>
      <c r="H461" s="314"/>
      <c r="I461" s="257">
        <f t="shared" si="102"/>
        <v>572.9477763975156</v>
      </c>
      <c r="J461" s="161">
        <f t="shared" si="103"/>
        <v>515.6529987577641</v>
      </c>
      <c r="K461" s="161">
        <f t="shared" si="104"/>
        <v>487.0056099378882</v>
      </c>
      <c r="L461" s="56">
        <f t="shared" si="105"/>
        <v>458.35822111801247</v>
      </c>
      <c r="M461" s="56">
        <f t="shared" si="106"/>
        <v>458.35822111801247</v>
      </c>
      <c r="N461" s="162">
        <v>270.512</v>
      </c>
    </row>
    <row r="462" spans="2:14" ht="12.75" customHeight="1">
      <c r="B462" s="144" t="s">
        <v>335</v>
      </c>
      <c r="C462" s="34" t="s">
        <v>328</v>
      </c>
      <c r="D462" s="314" t="s">
        <v>340</v>
      </c>
      <c r="E462" s="314"/>
      <c r="F462" s="314"/>
      <c r="G462" s="314"/>
      <c r="H462" s="314"/>
      <c r="I462" s="257">
        <f t="shared" si="102"/>
        <v>581.8942608695652</v>
      </c>
      <c r="J462" s="161">
        <f t="shared" si="103"/>
        <v>523.7048347826087</v>
      </c>
      <c r="K462" s="161">
        <f t="shared" si="104"/>
        <v>494.6101217391304</v>
      </c>
      <c r="L462" s="56">
        <f t="shared" si="105"/>
        <v>465.5154086956522</v>
      </c>
      <c r="M462" s="56">
        <f t="shared" si="106"/>
        <v>465.5154086956522</v>
      </c>
      <c r="N462" s="162">
        <v>274.736</v>
      </c>
    </row>
    <row r="463" spans="2:14" ht="12.75" customHeight="1">
      <c r="B463" s="144" t="s">
        <v>341</v>
      </c>
      <c r="C463" s="34" t="s">
        <v>328</v>
      </c>
      <c r="D463" s="314" t="s">
        <v>332</v>
      </c>
      <c r="E463" s="314"/>
      <c r="F463" s="314"/>
      <c r="G463" s="314"/>
      <c r="H463" s="314"/>
      <c r="I463" s="257">
        <f t="shared" si="102"/>
        <v>581.8942608695652</v>
      </c>
      <c r="J463" s="161">
        <f t="shared" si="103"/>
        <v>523.7048347826087</v>
      </c>
      <c r="K463" s="161">
        <f t="shared" si="104"/>
        <v>494.6101217391304</v>
      </c>
      <c r="L463" s="56">
        <f t="shared" si="105"/>
        <v>465.5154086956522</v>
      </c>
      <c r="M463" s="56">
        <f t="shared" si="106"/>
        <v>465.5154086956522</v>
      </c>
      <c r="N463" s="162">
        <v>274.736</v>
      </c>
    </row>
    <row r="464" spans="2:14" ht="12.75" customHeight="1">
      <c r="B464" s="144" t="s">
        <v>341</v>
      </c>
      <c r="C464" s="34" t="s">
        <v>328</v>
      </c>
      <c r="D464" s="314" t="s">
        <v>333</v>
      </c>
      <c r="E464" s="314"/>
      <c r="F464" s="314"/>
      <c r="G464" s="314"/>
      <c r="H464" s="314"/>
      <c r="I464" s="257">
        <f t="shared" si="102"/>
        <v>587.8585838509317</v>
      </c>
      <c r="J464" s="161">
        <f t="shared" si="103"/>
        <v>529.0727254658385</v>
      </c>
      <c r="K464" s="161">
        <f t="shared" si="104"/>
        <v>499.67979627329197</v>
      </c>
      <c r="L464" s="56">
        <f t="shared" si="105"/>
        <v>470.2868670807454</v>
      </c>
      <c r="M464" s="56">
        <f t="shared" si="106"/>
        <v>470.2868670807454</v>
      </c>
      <c r="N464" s="162">
        <v>277.552</v>
      </c>
    </row>
    <row r="465" spans="2:14" ht="12.75" customHeight="1">
      <c r="B465" s="144" t="s">
        <v>341</v>
      </c>
      <c r="C465" s="34" t="s">
        <v>328</v>
      </c>
      <c r="D465" s="314" t="s">
        <v>334</v>
      </c>
      <c r="E465" s="314"/>
      <c r="F465" s="314"/>
      <c r="G465" s="314"/>
      <c r="H465" s="314"/>
      <c r="I465" s="257">
        <f t="shared" si="102"/>
        <v>593.8229068322981</v>
      </c>
      <c r="J465" s="161">
        <f t="shared" si="103"/>
        <v>534.4406161490683</v>
      </c>
      <c r="K465" s="161">
        <f t="shared" si="104"/>
        <v>504.7494708074534</v>
      </c>
      <c r="L465" s="56">
        <f t="shared" si="105"/>
        <v>475.05832546583855</v>
      </c>
      <c r="M465" s="56">
        <f t="shared" si="106"/>
        <v>475.05832546583855</v>
      </c>
      <c r="N465" s="162">
        <v>280.368</v>
      </c>
    </row>
    <row r="466" spans="2:14" ht="12.75" customHeight="1">
      <c r="B466" s="144" t="s">
        <v>341</v>
      </c>
      <c r="C466" s="34" t="s">
        <v>328</v>
      </c>
      <c r="D466" s="314" t="s">
        <v>336</v>
      </c>
      <c r="E466" s="314"/>
      <c r="F466" s="314"/>
      <c r="G466" s="314"/>
      <c r="H466" s="314"/>
      <c r="I466" s="257">
        <f t="shared" si="102"/>
        <v>600.16</v>
      </c>
      <c r="J466" s="161">
        <f t="shared" si="103"/>
        <v>540.144</v>
      </c>
      <c r="K466" s="161">
        <f t="shared" si="104"/>
        <v>510.13599999999997</v>
      </c>
      <c r="L466" s="56">
        <f t="shared" si="105"/>
        <v>480.128</v>
      </c>
      <c r="M466" s="56">
        <f t="shared" si="106"/>
        <v>480.128</v>
      </c>
      <c r="N466" s="162">
        <v>283.36</v>
      </c>
    </row>
    <row r="467" spans="2:14" ht="12.75" customHeight="1">
      <c r="B467" s="144" t="s">
        <v>341</v>
      </c>
      <c r="C467" s="34" t="s">
        <v>328</v>
      </c>
      <c r="D467" s="314" t="s">
        <v>337</v>
      </c>
      <c r="E467" s="314"/>
      <c r="F467" s="314"/>
      <c r="G467" s="314"/>
      <c r="H467" s="314"/>
      <c r="I467" s="257">
        <f t="shared" si="102"/>
        <v>606.1243229813666</v>
      </c>
      <c r="J467" s="161">
        <f t="shared" si="103"/>
        <v>545.5118906832299</v>
      </c>
      <c r="K467" s="161">
        <f t="shared" si="104"/>
        <v>515.2056745341616</v>
      </c>
      <c r="L467" s="56">
        <f t="shared" si="105"/>
        <v>484.89945838509334</v>
      </c>
      <c r="M467" s="56">
        <f t="shared" si="106"/>
        <v>484.89945838509334</v>
      </c>
      <c r="N467" s="162">
        <v>286.17600000000004</v>
      </c>
    </row>
    <row r="468" spans="2:14" ht="12.75" customHeight="1">
      <c r="B468" s="144" t="s">
        <v>341</v>
      </c>
      <c r="C468" s="34" t="s">
        <v>328</v>
      </c>
      <c r="D468" s="314" t="s">
        <v>338</v>
      </c>
      <c r="E468" s="314"/>
      <c r="F468" s="314"/>
      <c r="G468" s="314"/>
      <c r="H468" s="314"/>
      <c r="I468" s="257">
        <f t="shared" si="102"/>
        <v>615.070807453416</v>
      </c>
      <c r="J468" s="161">
        <f t="shared" si="103"/>
        <v>553.5637267080745</v>
      </c>
      <c r="K468" s="161">
        <f t="shared" si="104"/>
        <v>522.8101863354036</v>
      </c>
      <c r="L468" s="56">
        <f t="shared" si="105"/>
        <v>492.05664596273283</v>
      </c>
      <c r="M468" s="56">
        <f t="shared" si="106"/>
        <v>492.05664596273283</v>
      </c>
      <c r="N468" s="162">
        <v>290.4</v>
      </c>
    </row>
    <row r="469" spans="2:14" ht="12.75" customHeight="1">
      <c r="B469" s="144" t="s">
        <v>341</v>
      </c>
      <c r="C469" s="34" t="s">
        <v>328</v>
      </c>
      <c r="D469" s="314" t="s">
        <v>339</v>
      </c>
      <c r="E469" s="314"/>
      <c r="F469" s="314"/>
      <c r="G469" s="314"/>
      <c r="H469" s="314"/>
      <c r="I469" s="257">
        <f t="shared" si="102"/>
        <v>618.0529689440993</v>
      </c>
      <c r="J469" s="161">
        <f t="shared" si="103"/>
        <v>556.2476720496894</v>
      </c>
      <c r="K469" s="161">
        <f t="shared" si="104"/>
        <v>525.3450236024844</v>
      </c>
      <c r="L469" s="56">
        <f t="shared" si="105"/>
        <v>494.4423751552795</v>
      </c>
      <c r="M469" s="56">
        <f t="shared" si="106"/>
        <v>494.4423751552795</v>
      </c>
      <c r="N469" s="162">
        <v>291.808</v>
      </c>
    </row>
    <row r="470" spans="2:14" ht="12.75" customHeight="1">
      <c r="B470" s="144" t="s">
        <v>341</v>
      </c>
      <c r="C470" s="34" t="s">
        <v>328</v>
      </c>
      <c r="D470" s="314" t="s">
        <v>340</v>
      </c>
      <c r="E470" s="314"/>
      <c r="F470" s="314"/>
      <c r="G470" s="314"/>
      <c r="H470" s="314"/>
      <c r="I470" s="257">
        <f t="shared" si="102"/>
        <v>626.9994534161492</v>
      </c>
      <c r="J470" s="161">
        <f t="shared" si="103"/>
        <v>564.2995080745343</v>
      </c>
      <c r="K470" s="161">
        <f t="shared" si="104"/>
        <v>532.9495354037268</v>
      </c>
      <c r="L470" s="56">
        <f t="shared" si="105"/>
        <v>501.59956273291937</v>
      </c>
      <c r="M470" s="56">
        <f t="shared" si="106"/>
        <v>501.59956273291937</v>
      </c>
      <c r="N470" s="162">
        <v>296.03200000000004</v>
      </c>
    </row>
    <row r="471" spans="2:14" ht="12.75" customHeight="1">
      <c r="B471" s="144" t="s">
        <v>342</v>
      </c>
      <c r="C471" s="34" t="s">
        <v>328</v>
      </c>
      <c r="D471" s="314" t="s">
        <v>336</v>
      </c>
      <c r="E471" s="314"/>
      <c r="F471" s="314"/>
      <c r="G471" s="314"/>
      <c r="H471" s="314"/>
      <c r="I471" s="257">
        <f t="shared" si="102"/>
        <v>711.6182857142858</v>
      </c>
      <c r="J471" s="161">
        <f t="shared" si="103"/>
        <v>640.4564571428572</v>
      </c>
      <c r="K471" s="161">
        <f t="shared" si="104"/>
        <v>604.8755428571429</v>
      </c>
      <c r="L471" s="56">
        <f t="shared" si="105"/>
        <v>569.2946285714287</v>
      </c>
      <c r="M471" s="56">
        <f t="shared" si="106"/>
        <v>569.2946285714287</v>
      </c>
      <c r="N471" s="162">
        <v>335.98400000000004</v>
      </c>
    </row>
    <row r="472" spans="2:14" ht="12.75" customHeight="1">
      <c r="B472" s="144" t="s">
        <v>342</v>
      </c>
      <c r="C472" s="34" t="s">
        <v>328</v>
      </c>
      <c r="D472" s="314" t="s">
        <v>337</v>
      </c>
      <c r="E472" s="314"/>
      <c r="F472" s="314"/>
      <c r="G472" s="314"/>
      <c r="H472" s="314"/>
      <c r="I472" s="257">
        <f t="shared" si="102"/>
        <v>723.5469316770187</v>
      </c>
      <c r="J472" s="161">
        <f t="shared" si="103"/>
        <v>651.1922385093169</v>
      </c>
      <c r="K472" s="161">
        <f t="shared" si="104"/>
        <v>615.0148919254659</v>
      </c>
      <c r="L472" s="56">
        <f t="shared" si="105"/>
        <v>578.837545341615</v>
      </c>
      <c r="M472" s="56">
        <f t="shared" si="106"/>
        <v>578.837545341615</v>
      </c>
      <c r="N472" s="162">
        <v>341.61600000000004</v>
      </c>
    </row>
    <row r="473" spans="2:14" ht="12.75" customHeight="1">
      <c r="B473" s="144" t="s">
        <v>342</v>
      </c>
      <c r="C473" s="34" t="s">
        <v>328</v>
      </c>
      <c r="D473" s="314" t="s">
        <v>338</v>
      </c>
      <c r="E473" s="314"/>
      <c r="F473" s="314"/>
      <c r="G473" s="314"/>
      <c r="H473" s="314"/>
      <c r="I473" s="257">
        <f t="shared" si="102"/>
        <v>735.8483478260869</v>
      </c>
      <c r="J473" s="161">
        <f t="shared" si="103"/>
        <v>662.2635130434782</v>
      </c>
      <c r="K473" s="161">
        <f t="shared" si="104"/>
        <v>625.4710956521739</v>
      </c>
      <c r="L473" s="56">
        <f t="shared" si="105"/>
        <v>588.6786782608696</v>
      </c>
      <c r="M473" s="56">
        <f t="shared" si="106"/>
        <v>588.6786782608696</v>
      </c>
      <c r="N473" s="162">
        <v>347.424</v>
      </c>
    </row>
    <row r="474" spans="2:14" ht="12.75" customHeight="1">
      <c r="B474" s="144" t="s">
        <v>342</v>
      </c>
      <c r="C474" s="34" t="s">
        <v>328</v>
      </c>
      <c r="D474" s="314" t="s">
        <v>339</v>
      </c>
      <c r="E474" s="314"/>
      <c r="F474" s="314"/>
      <c r="G474" s="314"/>
      <c r="H474" s="314"/>
      <c r="I474" s="257">
        <f t="shared" si="102"/>
        <v>744.7948322981367</v>
      </c>
      <c r="J474" s="161">
        <f t="shared" si="103"/>
        <v>670.315349068323</v>
      </c>
      <c r="K474" s="161">
        <f t="shared" si="104"/>
        <v>633.0756074534162</v>
      </c>
      <c r="L474" s="56">
        <f t="shared" si="105"/>
        <v>595.8358658385094</v>
      </c>
      <c r="M474" s="56">
        <f t="shared" si="106"/>
        <v>595.8358658385094</v>
      </c>
      <c r="N474" s="162">
        <v>351.648</v>
      </c>
    </row>
    <row r="475" spans="2:14" ht="12.75" customHeight="1">
      <c r="B475" s="144" t="s">
        <v>342</v>
      </c>
      <c r="C475" s="34" t="s">
        <v>328</v>
      </c>
      <c r="D475" s="314" t="s">
        <v>340</v>
      </c>
      <c r="E475" s="314"/>
      <c r="F475" s="314"/>
      <c r="G475" s="314"/>
      <c r="H475" s="314"/>
      <c r="I475" s="257">
        <f t="shared" si="102"/>
        <v>756.7234782608695</v>
      </c>
      <c r="J475" s="161">
        <f t="shared" si="103"/>
        <v>681.0511304347825</v>
      </c>
      <c r="K475" s="161">
        <f t="shared" si="104"/>
        <v>643.214956521739</v>
      </c>
      <c r="L475" s="56">
        <f t="shared" si="105"/>
        <v>605.3787826086956</v>
      </c>
      <c r="M475" s="56">
        <f t="shared" si="106"/>
        <v>605.3787826086956</v>
      </c>
      <c r="N475" s="162">
        <v>357.28</v>
      </c>
    </row>
    <row r="476" spans="2:14" ht="12.75" customHeight="1">
      <c r="B476" s="144" t="s">
        <v>342</v>
      </c>
      <c r="C476" s="34" t="s">
        <v>328</v>
      </c>
      <c r="D476" s="314" t="s">
        <v>343</v>
      </c>
      <c r="E476" s="314"/>
      <c r="F476" s="314"/>
      <c r="G476" s="314"/>
      <c r="H476" s="314"/>
      <c r="I476" s="257">
        <f t="shared" si="102"/>
        <v>769.0248944099379</v>
      </c>
      <c r="J476" s="161">
        <f t="shared" si="103"/>
        <v>692.1224049689441</v>
      </c>
      <c r="K476" s="161">
        <f t="shared" si="104"/>
        <v>653.6711602484472</v>
      </c>
      <c r="L476" s="56">
        <f t="shared" si="105"/>
        <v>615.2199155279504</v>
      </c>
      <c r="M476" s="56">
        <f t="shared" si="106"/>
        <v>615.2199155279504</v>
      </c>
      <c r="N476" s="162">
        <v>363.088</v>
      </c>
    </row>
    <row r="477" spans="2:14" ht="12.75" customHeight="1">
      <c r="B477" s="144" t="s">
        <v>342</v>
      </c>
      <c r="C477" s="34" t="s">
        <v>328</v>
      </c>
      <c r="D477" s="314" t="s">
        <v>344</v>
      </c>
      <c r="E477" s="314"/>
      <c r="F477" s="314"/>
      <c r="G477" s="314"/>
      <c r="H477" s="314"/>
      <c r="I477" s="257">
        <f t="shared" si="102"/>
        <v>777.9713788819877</v>
      </c>
      <c r="J477" s="161">
        <f t="shared" si="103"/>
        <v>700.1742409937889</v>
      </c>
      <c r="K477" s="161">
        <f t="shared" si="104"/>
        <v>661.2756720496895</v>
      </c>
      <c r="L477" s="56">
        <f t="shared" si="105"/>
        <v>622.3771031055902</v>
      </c>
      <c r="M477" s="56">
        <f t="shared" si="106"/>
        <v>622.3771031055902</v>
      </c>
      <c r="N477" s="162">
        <v>367.31200000000007</v>
      </c>
    </row>
    <row r="478" spans="2:14" ht="12.75" customHeight="1">
      <c r="B478" s="144" t="s">
        <v>342</v>
      </c>
      <c r="C478" s="34" t="s">
        <v>328</v>
      </c>
      <c r="D478" s="314" t="s">
        <v>345</v>
      </c>
      <c r="E478" s="314"/>
      <c r="F478" s="314"/>
      <c r="G478" s="314"/>
      <c r="H478" s="314"/>
      <c r="I478" s="257">
        <f t="shared" si="102"/>
        <v>805.1836024844721</v>
      </c>
      <c r="J478" s="161">
        <f t="shared" si="103"/>
        <v>724.6652422360249</v>
      </c>
      <c r="K478" s="161">
        <f t="shared" si="104"/>
        <v>684.4060621118012</v>
      </c>
      <c r="L478" s="56">
        <f t="shared" si="105"/>
        <v>644.1468819875777</v>
      </c>
      <c r="M478" s="56">
        <f t="shared" si="106"/>
        <v>644.1468819875777</v>
      </c>
      <c r="N478" s="162">
        <v>380.16</v>
      </c>
    </row>
    <row r="479" spans="2:14" ht="12.75" customHeight="1">
      <c r="B479" s="144" t="s">
        <v>346</v>
      </c>
      <c r="C479" s="34" t="s">
        <v>328</v>
      </c>
      <c r="D479" s="314" t="s">
        <v>340</v>
      </c>
      <c r="E479" s="314"/>
      <c r="F479" s="314"/>
      <c r="G479" s="314"/>
      <c r="H479" s="314"/>
      <c r="I479" s="257">
        <f t="shared" si="102"/>
        <v>1465.3596024844724</v>
      </c>
      <c r="J479" s="161">
        <f t="shared" si="103"/>
        <v>1318.823642236025</v>
      </c>
      <c r="K479" s="161">
        <f t="shared" si="104"/>
        <v>1245.5556621118014</v>
      </c>
      <c r="L479" s="56">
        <f t="shared" si="105"/>
        <v>1172.287681987578</v>
      </c>
      <c r="M479" s="56">
        <f t="shared" si="106"/>
        <v>1172.287681987578</v>
      </c>
      <c r="N479" s="162">
        <v>691.8560000000001</v>
      </c>
    </row>
    <row r="480" spans="2:14" ht="12.75" customHeight="1">
      <c r="B480" s="144" t="s">
        <v>346</v>
      </c>
      <c r="C480" s="34" t="s">
        <v>328</v>
      </c>
      <c r="D480" s="314" t="s">
        <v>345</v>
      </c>
      <c r="E480" s="314"/>
      <c r="F480" s="314"/>
      <c r="G480" s="314"/>
      <c r="H480" s="314"/>
      <c r="I480" s="257">
        <f t="shared" si="102"/>
        <v>1510.4647950310562</v>
      </c>
      <c r="J480" s="161">
        <f t="shared" si="103"/>
        <v>1359.4183155279507</v>
      </c>
      <c r="K480" s="161">
        <f t="shared" si="104"/>
        <v>1283.8950757763978</v>
      </c>
      <c r="L480" s="56">
        <f t="shared" si="105"/>
        <v>1208.371836024845</v>
      </c>
      <c r="M480" s="56">
        <f t="shared" si="106"/>
        <v>1208.371836024845</v>
      </c>
      <c r="N480" s="162">
        <v>713.1520000000002</v>
      </c>
    </row>
    <row r="481" spans="2:14" ht="12.75" customHeight="1">
      <c r="B481" s="144" t="s">
        <v>346</v>
      </c>
      <c r="C481" s="34" t="s">
        <v>328</v>
      </c>
      <c r="D481" s="314" t="s">
        <v>317</v>
      </c>
      <c r="E481" s="314"/>
      <c r="F481" s="314"/>
      <c r="G481" s="314"/>
      <c r="H481" s="314"/>
      <c r="I481" s="257">
        <f t="shared" si="102"/>
        <v>1579.8000496894413</v>
      </c>
      <c r="J481" s="161">
        <f t="shared" si="103"/>
        <v>1421.8200447204972</v>
      </c>
      <c r="K481" s="161">
        <f t="shared" si="104"/>
        <v>1342.830042236025</v>
      </c>
      <c r="L481" s="56">
        <f t="shared" si="105"/>
        <v>1263.8400397515531</v>
      </c>
      <c r="M481" s="56">
        <f t="shared" si="106"/>
        <v>1263.8400397515531</v>
      </c>
      <c r="N481" s="162">
        <v>745.8880000000001</v>
      </c>
    </row>
    <row r="482" spans="2:14" ht="12.75" customHeight="1">
      <c r="B482" s="144" t="s">
        <v>346</v>
      </c>
      <c r="C482" s="34" t="s">
        <v>328</v>
      </c>
      <c r="D482" s="314" t="s">
        <v>318</v>
      </c>
      <c r="E482" s="314"/>
      <c r="F482" s="314"/>
      <c r="G482" s="314"/>
      <c r="H482" s="314"/>
      <c r="I482" s="257">
        <f t="shared" si="102"/>
        <v>1646.153142857143</v>
      </c>
      <c r="J482" s="161">
        <f t="shared" si="103"/>
        <v>1481.5378285714287</v>
      </c>
      <c r="K482" s="161">
        <f t="shared" si="104"/>
        <v>1399.2301714285716</v>
      </c>
      <c r="L482" s="56">
        <f t="shared" si="105"/>
        <v>1316.9225142857144</v>
      </c>
      <c r="M482" s="56">
        <f t="shared" si="106"/>
        <v>1316.9225142857144</v>
      </c>
      <c r="N482" s="162">
        <v>777.216</v>
      </c>
    </row>
    <row r="483" spans="2:14" ht="12.75" customHeight="1">
      <c r="B483" s="144" t="s">
        <v>346</v>
      </c>
      <c r="C483" s="34" t="s">
        <v>328</v>
      </c>
      <c r="D483" s="314" t="s">
        <v>319</v>
      </c>
      <c r="E483" s="314"/>
      <c r="F483" s="314"/>
      <c r="G483" s="314"/>
      <c r="H483" s="314"/>
      <c r="I483" s="257">
        <f t="shared" si="102"/>
        <v>1709.5240745341616</v>
      </c>
      <c r="J483" s="161">
        <f t="shared" si="103"/>
        <v>1538.5716670807456</v>
      </c>
      <c r="K483" s="161">
        <f t="shared" si="104"/>
        <v>1453.0954633540373</v>
      </c>
      <c r="L483" s="56">
        <f t="shared" si="105"/>
        <v>1367.6192596273295</v>
      </c>
      <c r="M483" s="56">
        <f t="shared" si="106"/>
        <v>1367.6192596273295</v>
      </c>
      <c r="N483" s="162">
        <v>807.1360000000001</v>
      </c>
    </row>
    <row r="484" spans="2:14" ht="12.75" customHeight="1">
      <c r="B484" s="144" t="s">
        <v>346</v>
      </c>
      <c r="C484" s="34" t="s">
        <v>328</v>
      </c>
      <c r="D484" s="314" t="s">
        <v>322</v>
      </c>
      <c r="E484" s="314"/>
      <c r="F484" s="314"/>
      <c r="G484" s="314"/>
      <c r="H484" s="314"/>
      <c r="I484" s="257">
        <f t="shared" si="102"/>
        <v>1772.8950062111803</v>
      </c>
      <c r="J484" s="161">
        <f t="shared" si="103"/>
        <v>1595.6055055900624</v>
      </c>
      <c r="K484" s="161">
        <f t="shared" si="104"/>
        <v>1506.9607552795032</v>
      </c>
      <c r="L484" s="56">
        <f t="shared" si="105"/>
        <v>1418.3160049689443</v>
      </c>
      <c r="M484" s="56">
        <f t="shared" si="106"/>
        <v>1418.3160049689443</v>
      </c>
      <c r="N484" s="162">
        <v>837.0560000000002</v>
      </c>
    </row>
    <row r="485" spans="2:14" ht="12.75" customHeight="1">
      <c r="B485" s="144" t="s">
        <v>346</v>
      </c>
      <c r="C485" s="34" t="s">
        <v>328</v>
      </c>
      <c r="D485" s="314" t="s">
        <v>323</v>
      </c>
      <c r="E485" s="314"/>
      <c r="F485" s="314"/>
      <c r="G485" s="314"/>
      <c r="H485" s="314"/>
      <c r="I485" s="257">
        <f t="shared" si="102"/>
        <v>1836.2659378881988</v>
      </c>
      <c r="J485" s="161">
        <f t="shared" si="103"/>
        <v>1652.6393440993788</v>
      </c>
      <c r="K485" s="161">
        <f t="shared" si="104"/>
        <v>1560.826047204969</v>
      </c>
      <c r="L485" s="56">
        <f t="shared" si="105"/>
        <v>1469.012750310559</v>
      </c>
      <c r="M485" s="56">
        <f t="shared" si="106"/>
        <v>1469.012750310559</v>
      </c>
      <c r="N485" s="162">
        <v>866.976</v>
      </c>
    </row>
    <row r="486" spans="2:14" ht="13.5" customHeight="1">
      <c r="B486" s="313" t="s">
        <v>347</v>
      </c>
      <c r="C486" s="313"/>
      <c r="D486" s="313"/>
      <c r="E486" s="313"/>
      <c r="F486" s="313"/>
      <c r="G486" s="313"/>
      <c r="H486" s="313"/>
      <c r="I486" s="259"/>
      <c r="J486" s="58"/>
      <c r="K486" s="61"/>
      <c r="L486" s="61"/>
      <c r="M486" s="61"/>
      <c r="N486" s="58"/>
    </row>
    <row r="487" spans="1:14" s="62" customFormat="1" ht="12.75" customHeight="1">
      <c r="A487"/>
      <c r="B487" s="304" t="s">
        <v>1747</v>
      </c>
      <c r="C487" s="304" t="s">
        <v>1748</v>
      </c>
      <c r="D487" s="270" t="s">
        <v>1749</v>
      </c>
      <c r="E487" s="270"/>
      <c r="F487" s="270"/>
      <c r="G487" s="270"/>
      <c r="H487" s="270"/>
      <c r="I487" s="301" t="s">
        <v>1750</v>
      </c>
      <c r="J487" s="301" t="s">
        <v>1750</v>
      </c>
      <c r="K487" s="301" t="s">
        <v>1750</v>
      </c>
      <c r="L487" s="301" t="s">
        <v>1750</v>
      </c>
      <c r="M487" s="301" t="s">
        <v>1750</v>
      </c>
      <c r="N487" s="298" t="s">
        <v>1750</v>
      </c>
    </row>
    <row r="488" spans="1:14" s="31" customFormat="1" ht="12.75" customHeight="1">
      <c r="A488"/>
      <c r="B488" s="304"/>
      <c r="C488" s="304"/>
      <c r="D488" s="298" t="s">
        <v>348</v>
      </c>
      <c r="E488" s="298"/>
      <c r="F488" s="298"/>
      <c r="G488" s="298"/>
      <c r="H488" s="298"/>
      <c r="I488" s="301"/>
      <c r="J488" s="301"/>
      <c r="K488" s="301"/>
      <c r="L488" s="301"/>
      <c r="M488" s="301"/>
      <c r="N488" s="298"/>
    </row>
    <row r="489" spans="1:14" s="31" customFormat="1" ht="12.75" customHeight="1">
      <c r="A489"/>
      <c r="B489" s="46" t="s">
        <v>349</v>
      </c>
      <c r="C489" s="76" t="s">
        <v>350</v>
      </c>
      <c r="D489" s="317" t="s">
        <v>351</v>
      </c>
      <c r="E489" s="317"/>
      <c r="F489" s="317"/>
      <c r="G489" s="317"/>
      <c r="H489" s="317"/>
      <c r="I489" s="257">
        <f aca="true" t="shared" si="107" ref="I489:I495">(N489/8.05)*$D$8*1.1</f>
        <v>17.15590062111801</v>
      </c>
      <c r="J489" s="38">
        <f aca="true" t="shared" si="108" ref="J489:J495">I489*0.9</f>
        <v>15.44031055900621</v>
      </c>
      <c r="K489" s="38">
        <f aca="true" t="shared" si="109" ref="K489:K495">I489*0.85</f>
        <v>14.582515527950308</v>
      </c>
      <c r="L489" s="38">
        <f aca="true" t="shared" si="110" ref="L489:L495">I489*0.8</f>
        <v>13.72472049689441</v>
      </c>
      <c r="M489" s="38">
        <f aca="true" t="shared" si="111" ref="M489:M495">I489*0.7</f>
        <v>12.009130434782609</v>
      </c>
      <c r="N489" s="51">
        <v>8.1</v>
      </c>
    </row>
    <row r="490" spans="2:14" ht="12.75" customHeight="1">
      <c r="B490" s="46" t="s">
        <v>352</v>
      </c>
      <c r="C490" s="76" t="s">
        <v>350</v>
      </c>
      <c r="D490" s="317" t="s">
        <v>353</v>
      </c>
      <c r="E490" s="317"/>
      <c r="F490" s="317"/>
      <c r="G490" s="317"/>
      <c r="H490" s="317"/>
      <c r="I490" s="257">
        <f t="shared" si="107"/>
        <v>24.145341614906837</v>
      </c>
      <c r="J490" s="38">
        <f t="shared" si="108"/>
        <v>21.730807453416155</v>
      </c>
      <c r="K490" s="38">
        <f t="shared" si="109"/>
        <v>20.523540372670812</v>
      </c>
      <c r="L490" s="38">
        <f t="shared" si="110"/>
        <v>19.31627329192547</v>
      </c>
      <c r="M490" s="38">
        <f t="shared" si="111"/>
        <v>16.901739130434787</v>
      </c>
      <c r="N490" s="51">
        <v>11.4</v>
      </c>
    </row>
    <row r="491" spans="2:14" ht="12.75" customHeight="1">
      <c r="B491" s="46" t="s">
        <v>354</v>
      </c>
      <c r="C491" s="76" t="s">
        <v>350</v>
      </c>
      <c r="D491" s="317" t="s">
        <v>355</v>
      </c>
      <c r="E491" s="317"/>
      <c r="F491" s="317"/>
      <c r="G491" s="317"/>
      <c r="H491" s="317"/>
      <c r="I491" s="257">
        <f t="shared" si="107"/>
        <v>28.593167701863354</v>
      </c>
      <c r="J491" s="38">
        <f t="shared" si="108"/>
        <v>25.73385093167702</v>
      </c>
      <c r="K491" s="38">
        <f t="shared" si="109"/>
        <v>24.30419254658385</v>
      </c>
      <c r="L491" s="38">
        <f t="shared" si="110"/>
        <v>22.874534161490686</v>
      </c>
      <c r="M491" s="38">
        <f t="shared" si="111"/>
        <v>20.01521739130435</v>
      </c>
      <c r="N491" s="51">
        <v>13.5</v>
      </c>
    </row>
    <row r="492" spans="2:14" ht="12.75" customHeight="1">
      <c r="B492" s="46" t="s">
        <v>356</v>
      </c>
      <c r="C492" s="76" t="s">
        <v>350</v>
      </c>
      <c r="D492" s="317" t="s">
        <v>357</v>
      </c>
      <c r="E492" s="317"/>
      <c r="F492" s="317"/>
      <c r="G492" s="317"/>
      <c r="H492" s="317"/>
      <c r="I492" s="257">
        <f t="shared" si="107"/>
        <v>46.80807453416149</v>
      </c>
      <c r="J492" s="38">
        <f t="shared" si="108"/>
        <v>42.12726708074534</v>
      </c>
      <c r="K492" s="38">
        <f t="shared" si="109"/>
        <v>39.786863354037266</v>
      </c>
      <c r="L492" s="38">
        <f t="shared" si="110"/>
        <v>37.4464596273292</v>
      </c>
      <c r="M492" s="38">
        <f t="shared" si="111"/>
        <v>32.76565217391305</v>
      </c>
      <c r="N492" s="51">
        <v>22.1</v>
      </c>
    </row>
    <row r="493" spans="2:14" ht="12.75" customHeight="1">
      <c r="B493" s="46" t="s">
        <v>358</v>
      </c>
      <c r="C493" s="76" t="s">
        <v>350</v>
      </c>
      <c r="D493" s="317" t="s">
        <v>359</v>
      </c>
      <c r="E493" s="317"/>
      <c r="F493" s="317"/>
      <c r="G493" s="317"/>
      <c r="H493" s="317"/>
      <c r="I493" s="257">
        <f t="shared" si="107"/>
        <v>62.48136645962733</v>
      </c>
      <c r="J493" s="38">
        <f t="shared" si="108"/>
        <v>56.2332298136646</v>
      </c>
      <c r="K493" s="38">
        <f t="shared" si="109"/>
        <v>53.10916149068323</v>
      </c>
      <c r="L493" s="38">
        <f t="shared" si="110"/>
        <v>49.98509316770187</v>
      </c>
      <c r="M493" s="38">
        <f t="shared" si="111"/>
        <v>43.73695652173914</v>
      </c>
      <c r="N493" s="51">
        <v>29.5</v>
      </c>
    </row>
    <row r="494" spans="2:14" ht="12.75" customHeight="1">
      <c r="B494" s="46" t="s">
        <v>360</v>
      </c>
      <c r="C494" s="76" t="s">
        <v>350</v>
      </c>
      <c r="D494" s="317" t="s">
        <v>361</v>
      </c>
      <c r="E494" s="317"/>
      <c r="F494" s="317"/>
      <c r="G494" s="317"/>
      <c r="H494" s="317"/>
      <c r="I494" s="257">
        <f t="shared" si="107"/>
        <v>220.69689440993787</v>
      </c>
      <c r="J494" s="38">
        <f t="shared" si="108"/>
        <v>198.62720496894408</v>
      </c>
      <c r="K494" s="38">
        <f t="shared" si="109"/>
        <v>187.5923602484472</v>
      </c>
      <c r="L494" s="38">
        <f t="shared" si="110"/>
        <v>176.5575155279503</v>
      </c>
      <c r="M494" s="38">
        <f t="shared" si="111"/>
        <v>154.48782608695652</v>
      </c>
      <c r="N494" s="51">
        <v>104.2</v>
      </c>
    </row>
    <row r="495" spans="2:14" ht="13.5">
      <c r="B495" s="46" t="s">
        <v>362</v>
      </c>
      <c r="C495" s="76" t="s">
        <v>350</v>
      </c>
      <c r="D495" s="317" t="s">
        <v>363</v>
      </c>
      <c r="E495" s="317"/>
      <c r="F495" s="317"/>
      <c r="G495" s="317"/>
      <c r="H495" s="317"/>
      <c r="I495" s="257">
        <f t="shared" si="107"/>
        <v>231.7105590062112</v>
      </c>
      <c r="J495" s="38">
        <f t="shared" si="108"/>
        <v>208.5395031055901</v>
      </c>
      <c r="K495" s="38">
        <f t="shared" si="109"/>
        <v>196.95397515527952</v>
      </c>
      <c r="L495" s="38">
        <f t="shared" si="110"/>
        <v>185.368447204969</v>
      </c>
      <c r="M495" s="38">
        <f t="shared" si="111"/>
        <v>162.19739130434786</v>
      </c>
      <c r="N495" s="51">
        <v>109.4</v>
      </c>
    </row>
    <row r="496" spans="2:14" ht="13.5">
      <c r="B496" s="292" t="s">
        <v>364</v>
      </c>
      <c r="C496" s="292"/>
      <c r="D496" s="292"/>
      <c r="E496" s="292"/>
      <c r="F496" s="292"/>
      <c r="G496" s="292"/>
      <c r="H496" s="292"/>
      <c r="I496" s="257"/>
      <c r="J496" s="163"/>
      <c r="K496" s="163"/>
      <c r="L496" s="163"/>
      <c r="M496" s="163"/>
      <c r="N496" s="142"/>
    </row>
    <row r="497" spans="2:14" ht="12.75" customHeight="1">
      <c r="B497" s="304" t="s">
        <v>1747</v>
      </c>
      <c r="C497" s="304" t="s">
        <v>1748</v>
      </c>
      <c r="D497" s="270" t="s">
        <v>1749</v>
      </c>
      <c r="E497" s="270"/>
      <c r="F497" s="270"/>
      <c r="G497" s="270"/>
      <c r="H497" s="270"/>
      <c r="I497" s="301" t="s">
        <v>1750</v>
      </c>
      <c r="J497" s="301" t="s">
        <v>1750</v>
      </c>
      <c r="K497" s="301" t="s">
        <v>1750</v>
      </c>
      <c r="L497" s="301" t="s">
        <v>1750</v>
      </c>
      <c r="M497" s="301" t="s">
        <v>1750</v>
      </c>
      <c r="N497" s="298" t="s">
        <v>1750</v>
      </c>
    </row>
    <row r="498" spans="2:14" ht="12.75" customHeight="1">
      <c r="B498" s="304"/>
      <c r="C498" s="304"/>
      <c r="D498" s="298" t="s">
        <v>365</v>
      </c>
      <c r="E498" s="298"/>
      <c r="F498" s="298"/>
      <c r="G498" s="298"/>
      <c r="H498" s="298"/>
      <c r="I498" s="301"/>
      <c r="J498" s="301"/>
      <c r="K498" s="301"/>
      <c r="L498" s="301"/>
      <c r="M498" s="301"/>
      <c r="N498" s="298"/>
    </row>
    <row r="499" spans="2:14" ht="13.5">
      <c r="B499" s="146" t="s">
        <v>366</v>
      </c>
      <c r="C499" s="34" t="s">
        <v>367</v>
      </c>
      <c r="D499" s="302" t="s">
        <v>368</v>
      </c>
      <c r="E499" s="302"/>
      <c r="F499" s="302"/>
      <c r="G499" s="302"/>
      <c r="H499" s="302"/>
      <c r="I499" s="257">
        <f>(N499/8.05)*$D$8*1.1</f>
        <v>70.10621118012423</v>
      </c>
      <c r="J499" s="38">
        <f>I499*0.9</f>
        <v>63.09559006211181</v>
      </c>
      <c r="K499" s="38">
        <f>I499*0.85</f>
        <v>59.5902795031056</v>
      </c>
      <c r="L499" s="38">
        <f>I499*0.8</f>
        <v>56.08496894409939</v>
      </c>
      <c r="M499" s="38">
        <f>I499*0.7</f>
        <v>49.07434782608697</v>
      </c>
      <c r="N499" s="51">
        <v>33.1</v>
      </c>
    </row>
    <row r="500" spans="2:14" ht="13.5">
      <c r="B500" s="144" t="s">
        <v>369</v>
      </c>
      <c r="C500" s="76" t="s">
        <v>367</v>
      </c>
      <c r="D500" s="317" t="s">
        <v>370</v>
      </c>
      <c r="E500" s="317"/>
      <c r="F500" s="317"/>
      <c r="G500" s="317"/>
      <c r="H500" s="317"/>
      <c r="I500" s="257">
        <f>(N500/8.05)*$D$8*1.1</f>
        <v>128.98695652173913</v>
      </c>
      <c r="J500" s="38">
        <f>I500*0.9</f>
        <v>116.08826086956522</v>
      </c>
      <c r="K500" s="38">
        <f>I500*0.85</f>
        <v>109.63891304347825</v>
      </c>
      <c r="L500" s="38">
        <f>I500*0.8</f>
        <v>103.1895652173913</v>
      </c>
      <c r="M500" s="38">
        <f>I500*0.7</f>
        <v>90.2908695652174</v>
      </c>
      <c r="N500" s="51">
        <v>60.9</v>
      </c>
    </row>
    <row r="501" spans="2:14" ht="15.75">
      <c r="B501" s="311" t="s">
        <v>371</v>
      </c>
      <c r="C501" s="311"/>
      <c r="D501" s="311"/>
      <c r="E501" s="311"/>
      <c r="F501" s="311"/>
      <c r="G501" s="311"/>
      <c r="H501" s="311"/>
      <c r="I501" s="27"/>
      <c r="J501" s="163"/>
      <c r="K501" s="163"/>
      <c r="L501" s="163"/>
      <c r="M501" s="163"/>
      <c r="N501" s="46"/>
    </row>
    <row r="502" spans="2:14" ht="12.75" customHeight="1">
      <c r="B502" s="304" t="s">
        <v>1747</v>
      </c>
      <c r="C502" s="304" t="s">
        <v>1748</v>
      </c>
      <c r="D502" s="305" t="s">
        <v>1749</v>
      </c>
      <c r="E502" s="305"/>
      <c r="F502" s="305"/>
      <c r="G502" s="305"/>
      <c r="H502" s="305"/>
      <c r="I502" s="301" t="s">
        <v>1750</v>
      </c>
      <c r="J502" s="301" t="s">
        <v>1750</v>
      </c>
      <c r="K502" s="301" t="s">
        <v>1750</v>
      </c>
      <c r="L502" s="301" t="s">
        <v>1750</v>
      </c>
      <c r="M502" s="301" t="s">
        <v>1750</v>
      </c>
      <c r="N502" s="298" t="s">
        <v>1750</v>
      </c>
    </row>
    <row r="503" spans="2:14" ht="12.75" customHeight="1">
      <c r="B503" s="304"/>
      <c r="C503" s="304"/>
      <c r="D503" s="298" t="s">
        <v>372</v>
      </c>
      <c r="E503" s="298"/>
      <c r="F503" s="298"/>
      <c r="G503" s="298" t="s">
        <v>373</v>
      </c>
      <c r="H503" s="298"/>
      <c r="I503" s="301"/>
      <c r="J503" s="301"/>
      <c r="K503" s="301"/>
      <c r="L503" s="301"/>
      <c r="M503" s="301"/>
      <c r="N503" s="298"/>
    </row>
    <row r="504" spans="2:14" ht="14.25" customHeight="1">
      <c r="B504" s="164" t="s">
        <v>374</v>
      </c>
      <c r="C504" s="165" t="s">
        <v>375</v>
      </c>
      <c r="D504" s="289" t="s">
        <v>376</v>
      </c>
      <c r="E504" s="289"/>
      <c r="F504" s="289"/>
      <c r="G504" s="289" t="s">
        <v>158</v>
      </c>
      <c r="H504" s="289"/>
      <c r="I504" s="257">
        <f>(N504/8.05)*$D$8*1.1</f>
        <v>15.885093167701863</v>
      </c>
      <c r="J504" s="38">
        <f>I504*0.9</f>
        <v>14.296583850931677</v>
      </c>
      <c r="K504" s="38">
        <f>I504*0.85</f>
        <v>13.502329192546583</v>
      </c>
      <c r="L504" s="38">
        <f>I504*0.8</f>
        <v>12.70807453416149</v>
      </c>
      <c r="M504" s="38">
        <f>I504*0.7</f>
        <v>11.119565217391305</v>
      </c>
      <c r="N504" s="92">
        <v>7.5</v>
      </c>
    </row>
    <row r="505" spans="2:14" ht="14.25" customHeight="1">
      <c r="B505" s="164" t="s">
        <v>377</v>
      </c>
      <c r="C505" s="165" t="s">
        <v>375</v>
      </c>
      <c r="D505" s="289" t="s">
        <v>378</v>
      </c>
      <c r="E505" s="289"/>
      <c r="F505" s="289"/>
      <c r="G505" s="289" t="s">
        <v>158</v>
      </c>
      <c r="H505" s="289"/>
      <c r="I505" s="257">
        <f>(N505/8.05)*$D$8*1.1</f>
        <v>26.26335403726708</v>
      </c>
      <c r="J505" s="38">
        <f>I505*0.9</f>
        <v>23.637018633540375</v>
      </c>
      <c r="K505" s="38">
        <f>I505*0.85</f>
        <v>22.32385093167702</v>
      </c>
      <c r="L505" s="38">
        <f>I505*0.8</f>
        <v>21.010683229813665</v>
      </c>
      <c r="M505" s="38">
        <f>I505*0.7</f>
        <v>18.38434782608696</v>
      </c>
      <c r="N505" s="92">
        <v>12.4</v>
      </c>
    </row>
    <row r="506" spans="2:14" ht="13.5">
      <c r="B506" s="144" t="s">
        <v>379</v>
      </c>
      <c r="C506" s="166" t="s">
        <v>375</v>
      </c>
      <c r="D506" s="317" t="s">
        <v>380</v>
      </c>
      <c r="E506" s="317"/>
      <c r="F506" s="317"/>
      <c r="G506" s="317" t="s">
        <v>158</v>
      </c>
      <c r="H506" s="317"/>
      <c r="I506" s="257">
        <f>(N506/8.05)*$D$8*1.1</f>
        <v>59.93975155279503</v>
      </c>
      <c r="J506" s="38">
        <f>I506*0.9</f>
        <v>53.94577639751553</v>
      </c>
      <c r="K506" s="38">
        <f>I506*0.85</f>
        <v>50.94878881987577</v>
      </c>
      <c r="L506" s="38">
        <f>I506*0.8</f>
        <v>47.95180124223603</v>
      </c>
      <c r="M506" s="38">
        <f>I506*0.7</f>
        <v>41.95782608695652</v>
      </c>
      <c r="N506" s="51">
        <v>28.3</v>
      </c>
    </row>
    <row r="507" spans="2:14" ht="13.5">
      <c r="B507" s="164" t="s">
        <v>381</v>
      </c>
      <c r="C507" s="167" t="s">
        <v>375</v>
      </c>
      <c r="D507" s="317" t="s">
        <v>382</v>
      </c>
      <c r="E507" s="317"/>
      <c r="F507" s="317"/>
      <c r="G507" s="317" t="s">
        <v>158</v>
      </c>
      <c r="H507" s="317"/>
      <c r="I507" s="257">
        <f>(N507/8.05)*$D$8*1.1</f>
        <v>151.64968944099377</v>
      </c>
      <c r="J507" s="38">
        <f>I507*0.9</f>
        <v>136.4847204968944</v>
      </c>
      <c r="K507" s="38">
        <f>I507*0.85</f>
        <v>128.9022360248447</v>
      </c>
      <c r="L507" s="38">
        <f>I507*0.8</f>
        <v>121.31975155279503</v>
      </c>
      <c r="M507" s="38">
        <f>I507*0.7</f>
        <v>106.15478260869565</v>
      </c>
      <c r="N507" s="51">
        <v>71.6</v>
      </c>
    </row>
    <row r="508" spans="2:14" ht="13.5" customHeight="1">
      <c r="B508" s="313" t="s">
        <v>383</v>
      </c>
      <c r="C508" s="313"/>
      <c r="D508" s="313"/>
      <c r="E508" s="313"/>
      <c r="F508" s="313"/>
      <c r="G508" s="313"/>
      <c r="H508" s="313"/>
      <c r="I508" s="259"/>
      <c r="J508" s="58"/>
      <c r="K508" s="61"/>
      <c r="L508" s="61"/>
      <c r="M508" s="61"/>
      <c r="N508" s="58"/>
    </row>
    <row r="509" spans="2:14" ht="13.5" customHeight="1">
      <c r="B509" s="292" t="s">
        <v>384</v>
      </c>
      <c r="C509" s="292"/>
      <c r="D509" s="292"/>
      <c r="E509" s="292"/>
      <c r="F509" s="292"/>
      <c r="G509" s="292"/>
      <c r="H509" s="292"/>
      <c r="I509" s="27"/>
      <c r="J509" s="46"/>
      <c r="K509" s="61"/>
      <c r="L509" s="61"/>
      <c r="M509" s="61"/>
      <c r="N509" s="46"/>
    </row>
    <row r="510" spans="1:14" s="62" customFormat="1" ht="12.75" customHeight="1">
      <c r="A510"/>
      <c r="B510" s="304" t="s">
        <v>1747</v>
      </c>
      <c r="C510" s="304" t="s">
        <v>1748</v>
      </c>
      <c r="D510" s="270" t="s">
        <v>1749</v>
      </c>
      <c r="E510" s="270"/>
      <c r="F510" s="270"/>
      <c r="G510" s="270"/>
      <c r="H510" s="270"/>
      <c r="I510" s="301" t="s">
        <v>385</v>
      </c>
      <c r="J510" s="298" t="s">
        <v>385</v>
      </c>
      <c r="K510" s="298" t="s">
        <v>385</v>
      </c>
      <c r="L510" s="298" t="s">
        <v>385</v>
      </c>
      <c r="M510" s="298" t="s">
        <v>385</v>
      </c>
      <c r="N510" s="298" t="s">
        <v>385</v>
      </c>
    </row>
    <row r="511" spans="1:14" s="31" customFormat="1" ht="19.5" customHeight="1">
      <c r="A511"/>
      <c r="B511" s="304"/>
      <c r="C511" s="304"/>
      <c r="D511" s="298" t="s">
        <v>386</v>
      </c>
      <c r="E511" s="298"/>
      <c r="F511" s="298"/>
      <c r="G511" s="298" t="s">
        <v>387</v>
      </c>
      <c r="H511" s="298"/>
      <c r="I511" s="301"/>
      <c r="J511" s="298"/>
      <c r="K511" s="298"/>
      <c r="L511" s="298"/>
      <c r="M511" s="298"/>
      <c r="N511" s="298"/>
    </row>
    <row r="512" spans="2:14" ht="12.75" customHeight="1">
      <c r="B512" s="33" t="s">
        <v>388</v>
      </c>
      <c r="C512" s="34" t="s">
        <v>389</v>
      </c>
      <c r="D512" s="290" t="s">
        <v>390</v>
      </c>
      <c r="E512" s="290"/>
      <c r="F512" s="290"/>
      <c r="G512" s="290" t="s">
        <v>391</v>
      </c>
      <c r="H512" s="290"/>
      <c r="I512" s="257">
        <f aca="true" t="shared" si="112" ref="I512:I528">(N512/8.05)*$D$8*1.1</f>
        <v>14.99552795031056</v>
      </c>
      <c r="J512" s="38">
        <f aca="true" t="shared" si="113" ref="J512:J528">I512*0.85</f>
        <v>12.746198757763976</v>
      </c>
      <c r="K512" s="38">
        <f aca="true" t="shared" si="114" ref="K512:K528">I512*0.8</f>
        <v>11.996422360248449</v>
      </c>
      <c r="L512" s="38">
        <f aca="true" t="shared" si="115" ref="L512:L528">I512*0.7</f>
        <v>10.496869565217393</v>
      </c>
      <c r="M512" s="38">
        <f aca="true" t="shared" si="116" ref="M512:M528">I512*0.6</f>
        <v>8.997316770186337</v>
      </c>
      <c r="N512" s="51">
        <v>7.08</v>
      </c>
    </row>
    <row r="513" spans="2:14" ht="12.75" customHeight="1">
      <c r="B513" s="33" t="s">
        <v>392</v>
      </c>
      <c r="C513" s="34" t="s">
        <v>389</v>
      </c>
      <c r="D513" s="290" t="s">
        <v>393</v>
      </c>
      <c r="E513" s="290"/>
      <c r="F513" s="290"/>
      <c r="G513" s="290" t="s">
        <v>391</v>
      </c>
      <c r="H513" s="290"/>
      <c r="I513" s="257">
        <f t="shared" si="112"/>
        <v>12.885987577639751</v>
      </c>
      <c r="J513" s="38">
        <f t="shared" si="113"/>
        <v>10.953089440993788</v>
      </c>
      <c r="K513" s="38">
        <f t="shared" si="114"/>
        <v>10.308790062111802</v>
      </c>
      <c r="L513" s="38">
        <f t="shared" si="115"/>
        <v>9.020191304347827</v>
      </c>
      <c r="M513" s="38">
        <f t="shared" si="116"/>
        <v>7.731592546583852</v>
      </c>
      <c r="N513" s="51">
        <v>6.0840000000000005</v>
      </c>
    </row>
    <row r="514" spans="2:14" ht="12.75" customHeight="1">
      <c r="B514" s="33" t="s">
        <v>394</v>
      </c>
      <c r="C514" s="34" t="s">
        <v>389</v>
      </c>
      <c r="D514" s="290" t="s">
        <v>395</v>
      </c>
      <c r="E514" s="290"/>
      <c r="F514" s="290"/>
      <c r="G514" s="290" t="s">
        <v>391</v>
      </c>
      <c r="H514" s="290"/>
      <c r="I514" s="257">
        <f t="shared" si="112"/>
        <v>27.70360248447205</v>
      </c>
      <c r="J514" s="38">
        <f t="shared" si="113"/>
        <v>23.548062111801244</v>
      </c>
      <c r="K514" s="38">
        <f t="shared" si="114"/>
        <v>22.16288198757764</v>
      </c>
      <c r="L514" s="38">
        <f t="shared" si="115"/>
        <v>19.392521739130437</v>
      </c>
      <c r="M514" s="38">
        <f t="shared" si="116"/>
        <v>16.622161490683233</v>
      </c>
      <c r="N514" s="51">
        <v>13.08</v>
      </c>
    </row>
    <row r="515" spans="2:14" ht="12.75" customHeight="1">
      <c r="B515" s="33" t="s">
        <v>396</v>
      </c>
      <c r="C515" s="34" t="s">
        <v>389</v>
      </c>
      <c r="D515" s="290" t="s">
        <v>397</v>
      </c>
      <c r="E515" s="290"/>
      <c r="F515" s="290"/>
      <c r="G515" s="290" t="s">
        <v>391</v>
      </c>
      <c r="H515" s="290"/>
      <c r="I515" s="257">
        <f t="shared" si="112"/>
        <v>20.756521739130438</v>
      </c>
      <c r="J515" s="38">
        <f t="shared" si="113"/>
        <v>17.64304347826087</v>
      </c>
      <c r="K515" s="38">
        <f t="shared" si="114"/>
        <v>16.60521739130435</v>
      </c>
      <c r="L515" s="38">
        <f t="shared" si="115"/>
        <v>14.529565217391308</v>
      </c>
      <c r="M515" s="38">
        <f t="shared" si="116"/>
        <v>12.453913043478265</v>
      </c>
      <c r="N515" s="51">
        <v>9.8</v>
      </c>
    </row>
    <row r="516" spans="2:14" ht="12.75" customHeight="1">
      <c r="B516" s="33" t="s">
        <v>398</v>
      </c>
      <c r="C516" s="34" t="s">
        <v>389</v>
      </c>
      <c r="D516" s="290" t="s">
        <v>399</v>
      </c>
      <c r="E516" s="290"/>
      <c r="F516" s="290"/>
      <c r="G516" s="290" t="s">
        <v>391</v>
      </c>
      <c r="H516" s="290"/>
      <c r="I516" s="257">
        <f t="shared" si="112"/>
        <v>19.27391304347826</v>
      </c>
      <c r="J516" s="38">
        <f t="shared" si="113"/>
        <v>16.38282608695652</v>
      </c>
      <c r="K516" s="38">
        <f t="shared" si="114"/>
        <v>15.419130434782609</v>
      </c>
      <c r="L516" s="38">
        <f t="shared" si="115"/>
        <v>13.491739130434784</v>
      </c>
      <c r="M516" s="38">
        <f t="shared" si="116"/>
        <v>11.564347826086957</v>
      </c>
      <c r="N516" s="51">
        <v>9.1</v>
      </c>
    </row>
    <row r="517" spans="2:14" ht="12.75" customHeight="1">
      <c r="B517" s="33" t="s">
        <v>400</v>
      </c>
      <c r="C517" s="34" t="s">
        <v>389</v>
      </c>
      <c r="D517" s="290" t="s">
        <v>401</v>
      </c>
      <c r="E517" s="290"/>
      <c r="F517" s="290"/>
      <c r="G517" s="290" t="s">
        <v>391</v>
      </c>
      <c r="H517" s="290"/>
      <c r="I517" s="257">
        <f t="shared" si="112"/>
        <v>22.315378881987574</v>
      </c>
      <c r="J517" s="38">
        <f t="shared" si="113"/>
        <v>18.968072049689436</v>
      </c>
      <c r="K517" s="38">
        <f t="shared" si="114"/>
        <v>17.85230310559006</v>
      </c>
      <c r="L517" s="38">
        <f t="shared" si="115"/>
        <v>15.620765217391304</v>
      </c>
      <c r="M517" s="38">
        <f t="shared" si="116"/>
        <v>13.389227329192547</v>
      </c>
      <c r="N517" s="51">
        <v>10.536</v>
      </c>
    </row>
    <row r="518" spans="2:14" ht="12.75" customHeight="1">
      <c r="B518" s="33" t="s">
        <v>402</v>
      </c>
      <c r="C518" s="34" t="s">
        <v>389</v>
      </c>
      <c r="D518" s="290" t="s">
        <v>403</v>
      </c>
      <c r="E518" s="290"/>
      <c r="F518" s="290"/>
      <c r="G518" s="290" t="s">
        <v>391</v>
      </c>
      <c r="H518" s="290"/>
      <c r="I518" s="257">
        <f t="shared" si="112"/>
        <v>22.620372670807452</v>
      </c>
      <c r="J518" s="38">
        <f t="shared" si="113"/>
        <v>19.227316770186334</v>
      </c>
      <c r="K518" s="38">
        <f t="shared" si="114"/>
        <v>18.096298136645963</v>
      </c>
      <c r="L518" s="38">
        <f t="shared" si="115"/>
        <v>15.834260869565218</v>
      </c>
      <c r="M518" s="38">
        <f t="shared" si="116"/>
        <v>13.572223602484474</v>
      </c>
      <c r="N518" s="51">
        <v>10.68</v>
      </c>
    </row>
    <row r="519" spans="2:14" ht="12.75" customHeight="1">
      <c r="B519" s="33" t="s">
        <v>404</v>
      </c>
      <c r="C519" s="34" t="s">
        <v>389</v>
      </c>
      <c r="D519" s="290" t="s">
        <v>405</v>
      </c>
      <c r="E519" s="290"/>
      <c r="F519" s="290"/>
      <c r="G519" s="290" t="s">
        <v>391</v>
      </c>
      <c r="H519" s="290"/>
      <c r="I519" s="257">
        <f t="shared" si="112"/>
        <v>42.95329192546584</v>
      </c>
      <c r="J519" s="38">
        <f t="shared" si="113"/>
        <v>36.510298136645964</v>
      </c>
      <c r="K519" s="38">
        <f t="shared" si="114"/>
        <v>34.36263354037268</v>
      </c>
      <c r="L519" s="38">
        <f t="shared" si="115"/>
        <v>30.06730434782609</v>
      </c>
      <c r="M519" s="38">
        <f t="shared" si="116"/>
        <v>25.77197515527951</v>
      </c>
      <c r="N519" s="51">
        <v>20.28</v>
      </c>
    </row>
    <row r="520" spans="2:14" ht="12.75" customHeight="1">
      <c r="B520" s="33" t="s">
        <v>406</v>
      </c>
      <c r="C520" s="34" t="s">
        <v>389</v>
      </c>
      <c r="D520" s="290" t="s">
        <v>407</v>
      </c>
      <c r="E520" s="290"/>
      <c r="F520" s="290"/>
      <c r="G520" s="290" t="s">
        <v>391</v>
      </c>
      <c r="H520" s="290"/>
      <c r="I520" s="257">
        <f t="shared" si="112"/>
        <v>22.620372670807452</v>
      </c>
      <c r="J520" s="38">
        <f t="shared" si="113"/>
        <v>19.227316770186334</v>
      </c>
      <c r="K520" s="38">
        <f t="shared" si="114"/>
        <v>18.096298136645963</v>
      </c>
      <c r="L520" s="38">
        <f t="shared" si="115"/>
        <v>15.834260869565218</v>
      </c>
      <c r="M520" s="38">
        <f t="shared" si="116"/>
        <v>13.572223602484474</v>
      </c>
      <c r="N520" s="51">
        <v>10.68</v>
      </c>
    </row>
    <row r="521" spans="2:14" ht="12.75" customHeight="1">
      <c r="B521" s="33" t="s">
        <v>408</v>
      </c>
      <c r="C521" s="34" t="s">
        <v>389</v>
      </c>
      <c r="D521" s="290" t="s">
        <v>409</v>
      </c>
      <c r="E521" s="290"/>
      <c r="F521" s="290"/>
      <c r="G521" s="290" t="s">
        <v>391</v>
      </c>
      <c r="H521" s="290"/>
      <c r="I521" s="257">
        <f t="shared" si="112"/>
        <v>26.788621118012426</v>
      </c>
      <c r="J521" s="38">
        <f t="shared" si="113"/>
        <v>22.770327950310563</v>
      </c>
      <c r="K521" s="38">
        <f t="shared" si="114"/>
        <v>21.43089689440994</v>
      </c>
      <c r="L521" s="38">
        <f t="shared" si="115"/>
        <v>18.7520347826087</v>
      </c>
      <c r="M521" s="38">
        <f t="shared" si="116"/>
        <v>16.07317267080746</v>
      </c>
      <c r="N521" s="51">
        <v>12.648000000000001</v>
      </c>
    </row>
    <row r="522" spans="2:14" ht="12.75" customHeight="1">
      <c r="B522" s="33" t="s">
        <v>410</v>
      </c>
      <c r="C522" s="34" t="s">
        <v>389</v>
      </c>
      <c r="D522" s="290" t="s">
        <v>411</v>
      </c>
      <c r="E522" s="290"/>
      <c r="F522" s="290"/>
      <c r="G522" s="290" t="s">
        <v>391</v>
      </c>
      <c r="H522" s="290"/>
      <c r="I522" s="257">
        <f t="shared" si="112"/>
        <v>49.56149068322981</v>
      </c>
      <c r="J522" s="38">
        <f t="shared" si="113"/>
        <v>42.12726708074534</v>
      </c>
      <c r="K522" s="38">
        <f t="shared" si="114"/>
        <v>39.649192546583855</v>
      </c>
      <c r="L522" s="38">
        <f t="shared" si="115"/>
        <v>34.693043478260876</v>
      </c>
      <c r="M522" s="38">
        <f t="shared" si="116"/>
        <v>29.736894409937893</v>
      </c>
      <c r="N522" s="51">
        <v>23.4</v>
      </c>
    </row>
    <row r="523" spans="2:14" ht="12.75" customHeight="1">
      <c r="B523" s="33" t="s">
        <v>412</v>
      </c>
      <c r="C523" s="34" t="s">
        <v>389</v>
      </c>
      <c r="D523" s="290" t="s">
        <v>413</v>
      </c>
      <c r="E523" s="290"/>
      <c r="F523" s="290"/>
      <c r="G523" s="290" t="s">
        <v>391</v>
      </c>
      <c r="H523" s="290"/>
      <c r="I523" s="257">
        <f t="shared" si="112"/>
        <v>39.11545341614907</v>
      </c>
      <c r="J523" s="38">
        <f t="shared" si="113"/>
        <v>33.248135403726714</v>
      </c>
      <c r="K523" s="38">
        <f t="shared" si="114"/>
        <v>31.29236273291926</v>
      </c>
      <c r="L523" s="38">
        <f t="shared" si="115"/>
        <v>27.380817391304355</v>
      </c>
      <c r="M523" s="38">
        <f t="shared" si="116"/>
        <v>23.469272049689447</v>
      </c>
      <c r="N523" s="51">
        <v>18.468</v>
      </c>
    </row>
    <row r="524" spans="2:14" ht="12.75" customHeight="1">
      <c r="B524" s="33" t="s">
        <v>414</v>
      </c>
      <c r="C524" s="34" t="s">
        <v>389</v>
      </c>
      <c r="D524" s="290" t="s">
        <v>415</v>
      </c>
      <c r="E524" s="290"/>
      <c r="F524" s="290"/>
      <c r="G524" s="290" t="s">
        <v>391</v>
      </c>
      <c r="H524" s="290"/>
      <c r="I524" s="257">
        <f t="shared" si="112"/>
        <v>45.240745341614904</v>
      </c>
      <c r="J524" s="38">
        <f t="shared" si="113"/>
        <v>38.45463354037267</v>
      </c>
      <c r="K524" s="38">
        <f t="shared" si="114"/>
        <v>36.192596273291926</v>
      </c>
      <c r="L524" s="38">
        <f t="shared" si="115"/>
        <v>31.668521739130437</v>
      </c>
      <c r="M524" s="38">
        <f t="shared" si="116"/>
        <v>27.144447204968948</v>
      </c>
      <c r="N524" s="51">
        <v>21.36</v>
      </c>
    </row>
    <row r="525" spans="2:14" ht="12.75" customHeight="1">
      <c r="B525" s="33" t="s">
        <v>416</v>
      </c>
      <c r="C525" s="34" t="s">
        <v>389</v>
      </c>
      <c r="D525" s="290" t="s">
        <v>417</v>
      </c>
      <c r="E525" s="290"/>
      <c r="F525" s="290"/>
      <c r="G525" s="290" t="s">
        <v>391</v>
      </c>
      <c r="H525" s="290"/>
      <c r="I525" s="257">
        <f t="shared" si="112"/>
        <v>63.286211180124226</v>
      </c>
      <c r="J525" s="38">
        <f t="shared" si="113"/>
        <v>53.793279503105595</v>
      </c>
      <c r="K525" s="38">
        <f t="shared" si="114"/>
        <v>50.628968944099384</v>
      </c>
      <c r="L525" s="38">
        <f t="shared" si="115"/>
        <v>44.30034782608696</v>
      </c>
      <c r="M525" s="38">
        <f t="shared" si="116"/>
        <v>37.97172670807454</v>
      </c>
      <c r="N525" s="51">
        <v>29.88</v>
      </c>
    </row>
    <row r="526" spans="2:14" ht="12.75" customHeight="1">
      <c r="B526" s="33" t="s">
        <v>418</v>
      </c>
      <c r="C526" s="34" t="s">
        <v>389</v>
      </c>
      <c r="D526" s="290" t="s">
        <v>419</v>
      </c>
      <c r="E526" s="290"/>
      <c r="F526" s="290"/>
      <c r="G526" s="290" t="s">
        <v>391</v>
      </c>
      <c r="H526" s="290"/>
      <c r="I526" s="257">
        <f t="shared" si="112"/>
        <v>72.69018633540374</v>
      </c>
      <c r="J526" s="38">
        <f t="shared" si="113"/>
        <v>61.786658385093176</v>
      </c>
      <c r="K526" s="38">
        <f t="shared" si="114"/>
        <v>58.15214906832299</v>
      </c>
      <c r="L526" s="38">
        <f t="shared" si="115"/>
        <v>50.88313043478262</v>
      </c>
      <c r="M526" s="38">
        <f t="shared" si="116"/>
        <v>43.61411180124225</v>
      </c>
      <c r="N526" s="51">
        <v>34.32</v>
      </c>
    </row>
    <row r="527" spans="2:14" ht="12.75" customHeight="1">
      <c r="B527" s="33" t="s">
        <v>420</v>
      </c>
      <c r="C527" s="34" t="s">
        <v>389</v>
      </c>
      <c r="D527" s="290" t="s">
        <v>421</v>
      </c>
      <c r="E527" s="290"/>
      <c r="F527" s="290"/>
      <c r="G527" s="290" t="s">
        <v>391</v>
      </c>
      <c r="H527" s="290"/>
      <c r="I527" s="257">
        <f t="shared" si="112"/>
        <v>80.0608695652174</v>
      </c>
      <c r="J527" s="38">
        <f t="shared" si="113"/>
        <v>68.0517391304348</v>
      </c>
      <c r="K527" s="38">
        <f t="shared" si="114"/>
        <v>64.04869565217392</v>
      </c>
      <c r="L527" s="38">
        <f t="shared" si="115"/>
        <v>56.042608695652184</v>
      </c>
      <c r="M527" s="38">
        <f t="shared" si="116"/>
        <v>48.03652173913045</v>
      </c>
      <c r="N527" s="51">
        <v>37.8</v>
      </c>
    </row>
    <row r="528" spans="2:14" ht="12.75" customHeight="1">
      <c r="B528" s="33" t="s">
        <v>422</v>
      </c>
      <c r="C528" s="34" t="s">
        <v>389</v>
      </c>
      <c r="D528" s="290" t="s">
        <v>423</v>
      </c>
      <c r="E528" s="290"/>
      <c r="F528" s="290"/>
      <c r="G528" s="290" t="s">
        <v>391</v>
      </c>
      <c r="H528" s="290"/>
      <c r="I528" s="257">
        <f t="shared" si="112"/>
        <v>97.59801242236024</v>
      </c>
      <c r="J528" s="38">
        <f t="shared" si="113"/>
        <v>82.95831055900621</v>
      </c>
      <c r="K528" s="38">
        <f t="shared" si="114"/>
        <v>78.0784099378882</v>
      </c>
      <c r="L528" s="38">
        <f t="shared" si="115"/>
        <v>68.31860869565217</v>
      </c>
      <c r="M528" s="38">
        <f t="shared" si="116"/>
        <v>58.55880745341615</v>
      </c>
      <c r="N528" s="51">
        <v>46.08</v>
      </c>
    </row>
    <row r="529" spans="2:14" ht="12.75" customHeight="1">
      <c r="B529" s="68"/>
      <c r="C529" s="89"/>
      <c r="D529" s="15"/>
      <c r="E529" s="15"/>
      <c r="F529" s="15"/>
      <c r="G529" s="15"/>
      <c r="H529" s="15"/>
      <c r="I529" s="71"/>
      <c r="J529" s="72"/>
      <c r="K529" s="72"/>
      <c r="L529" s="72"/>
      <c r="M529" s="72"/>
      <c r="N529" s="71"/>
    </row>
    <row r="530" spans="2:14" ht="13.5" customHeight="1">
      <c r="B530" s="292" t="s">
        <v>424</v>
      </c>
      <c r="C530" s="292"/>
      <c r="D530" s="292"/>
      <c r="E530" s="292"/>
      <c r="F530" s="292"/>
      <c r="G530" s="292"/>
      <c r="H530" s="292"/>
      <c r="I530" s="27"/>
      <c r="J530" s="46"/>
      <c r="K530" s="61"/>
      <c r="L530" s="61"/>
      <c r="M530" s="61"/>
      <c r="N530" s="46"/>
    </row>
    <row r="531" spans="1:14" s="62" customFormat="1" ht="12.75" customHeight="1">
      <c r="A531"/>
      <c r="B531" s="304" t="s">
        <v>1747</v>
      </c>
      <c r="C531" s="304" t="s">
        <v>1748</v>
      </c>
      <c r="D531" s="270" t="s">
        <v>1749</v>
      </c>
      <c r="E531" s="270"/>
      <c r="F531" s="270"/>
      <c r="G531" s="270"/>
      <c r="H531" s="270"/>
      <c r="I531" s="301" t="s">
        <v>385</v>
      </c>
      <c r="J531" s="298" t="s">
        <v>385</v>
      </c>
      <c r="K531" s="298" t="s">
        <v>385</v>
      </c>
      <c r="L531" s="298" t="s">
        <v>385</v>
      </c>
      <c r="M531" s="298" t="s">
        <v>385</v>
      </c>
      <c r="N531" s="298" t="s">
        <v>385</v>
      </c>
    </row>
    <row r="532" spans="1:14" s="31" customFormat="1" ht="21" customHeight="1">
      <c r="A532"/>
      <c r="B532" s="304"/>
      <c r="C532" s="304"/>
      <c r="D532" s="298" t="s">
        <v>425</v>
      </c>
      <c r="E532" s="298"/>
      <c r="F532" s="298"/>
      <c r="G532" s="298" t="s">
        <v>387</v>
      </c>
      <c r="H532" s="298"/>
      <c r="I532" s="301"/>
      <c r="J532" s="298"/>
      <c r="K532" s="298"/>
      <c r="L532" s="298"/>
      <c r="M532" s="298"/>
      <c r="N532" s="298"/>
    </row>
    <row r="533" spans="2:14" ht="12.75" customHeight="1">
      <c r="B533" s="33" t="s">
        <v>426</v>
      </c>
      <c r="C533" s="34" t="s">
        <v>427</v>
      </c>
      <c r="D533" s="290" t="s">
        <v>390</v>
      </c>
      <c r="E533" s="290"/>
      <c r="F533" s="290"/>
      <c r="G533" s="290" t="s">
        <v>391</v>
      </c>
      <c r="H533" s="290"/>
      <c r="I533" s="257">
        <f aca="true" t="shared" si="117" ref="I533:I548">(N533/8.05)*$D$8*1.1</f>
        <v>29.228571428571428</v>
      </c>
      <c r="J533" s="38">
        <f aca="true" t="shared" si="118" ref="J533:J548">I533*0.85</f>
        <v>24.844285714285714</v>
      </c>
      <c r="K533" s="38">
        <f aca="true" t="shared" si="119" ref="K533:K548">I533*0.8</f>
        <v>23.382857142857144</v>
      </c>
      <c r="L533" s="38">
        <f aca="true" t="shared" si="120" ref="L533:L548">I533*0.7</f>
        <v>20.46</v>
      </c>
      <c r="M533" s="38">
        <f aca="true" t="shared" si="121" ref="M533:M548">I533*0.6</f>
        <v>17.53714285714286</v>
      </c>
      <c r="N533" s="51">
        <v>13.8</v>
      </c>
    </row>
    <row r="534" spans="2:14" ht="12.75" customHeight="1">
      <c r="B534" s="33" t="s">
        <v>428</v>
      </c>
      <c r="C534" s="34" t="s">
        <v>427</v>
      </c>
      <c r="D534" s="290" t="s">
        <v>393</v>
      </c>
      <c r="E534" s="290"/>
      <c r="F534" s="290"/>
      <c r="G534" s="290" t="s">
        <v>391</v>
      </c>
      <c r="H534" s="290"/>
      <c r="I534" s="257">
        <f t="shared" si="117"/>
        <v>40.15751552795031</v>
      </c>
      <c r="J534" s="38">
        <f t="shared" si="118"/>
        <v>34.13388819875776</v>
      </c>
      <c r="K534" s="38">
        <f t="shared" si="119"/>
        <v>32.12601242236025</v>
      </c>
      <c r="L534" s="38">
        <f t="shared" si="120"/>
        <v>28.11026086956522</v>
      </c>
      <c r="M534" s="38">
        <f t="shared" si="121"/>
        <v>24.09450931677019</v>
      </c>
      <c r="N534" s="51">
        <v>18.96</v>
      </c>
    </row>
    <row r="535" spans="2:14" ht="12.75" customHeight="1">
      <c r="B535" s="33" t="s">
        <v>429</v>
      </c>
      <c r="C535" s="34" t="s">
        <v>427</v>
      </c>
      <c r="D535" s="290" t="s">
        <v>395</v>
      </c>
      <c r="E535" s="290"/>
      <c r="F535" s="290"/>
      <c r="G535" s="290" t="s">
        <v>391</v>
      </c>
      <c r="H535" s="290"/>
      <c r="I535" s="257">
        <f t="shared" si="117"/>
        <v>28.542335403726707</v>
      </c>
      <c r="J535" s="38">
        <f t="shared" si="118"/>
        <v>24.2609850931677</v>
      </c>
      <c r="K535" s="38">
        <f t="shared" si="119"/>
        <v>22.833868322981367</v>
      </c>
      <c r="L535" s="38">
        <f t="shared" si="120"/>
        <v>19.979634782608695</v>
      </c>
      <c r="M535" s="38">
        <f t="shared" si="121"/>
        <v>17.125401242236027</v>
      </c>
      <c r="N535" s="51">
        <v>13.476</v>
      </c>
    </row>
    <row r="536" spans="2:14" ht="12.75" customHeight="1">
      <c r="B536" s="33" t="s">
        <v>430</v>
      </c>
      <c r="C536" s="34" t="s">
        <v>427</v>
      </c>
      <c r="D536" s="290" t="s">
        <v>397</v>
      </c>
      <c r="E536" s="290"/>
      <c r="F536" s="290"/>
      <c r="G536" s="290" t="s">
        <v>391</v>
      </c>
      <c r="H536" s="290"/>
      <c r="I536" s="257">
        <f t="shared" si="117"/>
        <v>19.26544099378882</v>
      </c>
      <c r="J536" s="38">
        <f t="shared" si="118"/>
        <v>16.375624844720495</v>
      </c>
      <c r="K536" s="38">
        <f t="shared" si="119"/>
        <v>15.412352795031055</v>
      </c>
      <c r="L536" s="38">
        <f t="shared" si="120"/>
        <v>13.485808695652175</v>
      </c>
      <c r="M536" s="38">
        <f t="shared" si="121"/>
        <v>11.559264596273293</v>
      </c>
      <c r="N536" s="51">
        <v>9.096</v>
      </c>
    </row>
    <row r="537" spans="2:14" ht="12.75" customHeight="1">
      <c r="B537" s="33" t="s">
        <v>431</v>
      </c>
      <c r="C537" s="34" t="s">
        <v>427</v>
      </c>
      <c r="D537" s="290" t="s">
        <v>401</v>
      </c>
      <c r="E537" s="290"/>
      <c r="F537" s="290"/>
      <c r="G537" s="290" t="s">
        <v>391</v>
      </c>
      <c r="H537" s="290"/>
      <c r="I537" s="257">
        <f t="shared" si="117"/>
        <v>23.128695652173914</v>
      </c>
      <c r="J537" s="38">
        <f t="shared" si="118"/>
        <v>19.659391304347825</v>
      </c>
      <c r="K537" s="38">
        <f t="shared" si="119"/>
        <v>18.502956521739133</v>
      </c>
      <c r="L537" s="38">
        <f t="shared" si="120"/>
        <v>16.190086956521743</v>
      </c>
      <c r="M537" s="38">
        <f t="shared" si="121"/>
        <v>13.87721739130435</v>
      </c>
      <c r="N537" s="51">
        <v>10.92</v>
      </c>
    </row>
    <row r="538" spans="2:14" ht="12.75" customHeight="1">
      <c r="B538" s="33" t="s">
        <v>432</v>
      </c>
      <c r="C538" s="34" t="s">
        <v>427</v>
      </c>
      <c r="D538" s="290" t="s">
        <v>403</v>
      </c>
      <c r="E538" s="290"/>
      <c r="F538" s="290"/>
      <c r="G538" s="290" t="s">
        <v>391</v>
      </c>
      <c r="H538" s="290"/>
      <c r="I538" s="257">
        <f t="shared" si="117"/>
        <v>28.186509316770188</v>
      </c>
      <c r="J538" s="38">
        <f t="shared" si="118"/>
        <v>23.958532919254658</v>
      </c>
      <c r="K538" s="38">
        <f t="shared" si="119"/>
        <v>22.54920745341615</v>
      </c>
      <c r="L538" s="38">
        <f t="shared" si="120"/>
        <v>19.730556521739132</v>
      </c>
      <c r="M538" s="38">
        <f t="shared" si="121"/>
        <v>16.911905590062116</v>
      </c>
      <c r="N538" s="51">
        <v>13.308</v>
      </c>
    </row>
    <row r="539" spans="2:14" ht="12.75" customHeight="1">
      <c r="B539" s="33" t="s">
        <v>433</v>
      </c>
      <c r="C539" s="34" t="s">
        <v>427</v>
      </c>
      <c r="D539" s="290" t="s">
        <v>405</v>
      </c>
      <c r="E539" s="290"/>
      <c r="F539" s="290"/>
      <c r="G539" s="290" t="s">
        <v>391</v>
      </c>
      <c r="H539" s="290"/>
      <c r="I539" s="257">
        <f t="shared" si="117"/>
        <v>46.43530434782609</v>
      </c>
      <c r="J539" s="38">
        <f t="shared" si="118"/>
        <v>39.470008695652176</v>
      </c>
      <c r="K539" s="38">
        <f t="shared" si="119"/>
        <v>37.14824347826087</v>
      </c>
      <c r="L539" s="38">
        <f t="shared" si="120"/>
        <v>32.50471304347827</v>
      </c>
      <c r="M539" s="38">
        <f t="shared" si="121"/>
        <v>27.861182608695657</v>
      </c>
      <c r="N539" s="51">
        <v>21.924</v>
      </c>
    </row>
    <row r="540" spans="2:14" ht="12.75" customHeight="1">
      <c r="B540" s="33" t="s">
        <v>434</v>
      </c>
      <c r="C540" s="34" t="s">
        <v>427</v>
      </c>
      <c r="D540" s="290" t="s">
        <v>407</v>
      </c>
      <c r="E540" s="290"/>
      <c r="F540" s="290"/>
      <c r="G540" s="290" t="s">
        <v>391</v>
      </c>
      <c r="H540" s="290"/>
      <c r="I540" s="257">
        <f t="shared" si="117"/>
        <v>24.552000000000003</v>
      </c>
      <c r="J540" s="38">
        <f t="shared" si="118"/>
        <v>20.869200000000003</v>
      </c>
      <c r="K540" s="38">
        <f t="shared" si="119"/>
        <v>19.641600000000004</v>
      </c>
      <c r="L540" s="38">
        <f t="shared" si="120"/>
        <v>17.186400000000003</v>
      </c>
      <c r="M540" s="38">
        <f t="shared" si="121"/>
        <v>14.731200000000005</v>
      </c>
      <c r="N540" s="51">
        <v>11.592</v>
      </c>
    </row>
    <row r="541" spans="2:14" ht="12.75" customHeight="1">
      <c r="B541" s="33" t="s">
        <v>435</v>
      </c>
      <c r="C541" s="34" t="s">
        <v>427</v>
      </c>
      <c r="D541" s="290" t="s">
        <v>409</v>
      </c>
      <c r="E541" s="290"/>
      <c r="F541" s="290"/>
      <c r="G541" s="290" t="s">
        <v>391</v>
      </c>
      <c r="H541" s="290"/>
      <c r="I541" s="257">
        <f t="shared" si="117"/>
        <v>30.931453416149065</v>
      </c>
      <c r="J541" s="38">
        <f t="shared" si="118"/>
        <v>26.291735403726705</v>
      </c>
      <c r="K541" s="38">
        <f t="shared" si="119"/>
        <v>24.745162732919255</v>
      </c>
      <c r="L541" s="38">
        <f t="shared" si="120"/>
        <v>21.652017391304348</v>
      </c>
      <c r="M541" s="38">
        <f t="shared" si="121"/>
        <v>18.55887204968944</v>
      </c>
      <c r="N541" s="51">
        <v>14.604</v>
      </c>
    </row>
    <row r="542" spans="2:14" ht="12.75" customHeight="1">
      <c r="B542" s="33" t="s">
        <v>436</v>
      </c>
      <c r="C542" s="34" t="s">
        <v>427</v>
      </c>
      <c r="D542" s="290" t="s">
        <v>411</v>
      </c>
      <c r="E542" s="290"/>
      <c r="F542" s="290"/>
      <c r="G542" s="290" t="s">
        <v>391</v>
      </c>
      <c r="H542" s="290"/>
      <c r="I542" s="257">
        <f t="shared" si="117"/>
        <v>50.2223105590062</v>
      </c>
      <c r="J542" s="38">
        <f t="shared" si="118"/>
        <v>42.688963975155275</v>
      </c>
      <c r="K542" s="38">
        <f t="shared" si="119"/>
        <v>40.177848447204966</v>
      </c>
      <c r="L542" s="38">
        <f t="shared" si="120"/>
        <v>35.15561739130435</v>
      </c>
      <c r="M542" s="38">
        <f t="shared" si="121"/>
        <v>30.133386335403728</v>
      </c>
      <c r="N542" s="51">
        <v>23.712</v>
      </c>
    </row>
    <row r="543" spans="2:14" ht="12.75" customHeight="1">
      <c r="B543" s="33" t="s">
        <v>437</v>
      </c>
      <c r="C543" s="34" t="s">
        <v>427</v>
      </c>
      <c r="D543" s="290" t="s">
        <v>413</v>
      </c>
      <c r="E543" s="290"/>
      <c r="F543" s="290"/>
      <c r="G543" s="290" t="s">
        <v>391</v>
      </c>
      <c r="H543" s="290"/>
      <c r="I543" s="257">
        <f t="shared" si="117"/>
        <v>41.30124223602485</v>
      </c>
      <c r="J543" s="38">
        <f t="shared" si="118"/>
        <v>35.10605590062112</v>
      </c>
      <c r="K543" s="38">
        <f t="shared" si="119"/>
        <v>33.04099378881988</v>
      </c>
      <c r="L543" s="38">
        <f t="shared" si="120"/>
        <v>28.910869565217396</v>
      </c>
      <c r="M543" s="38">
        <f t="shared" si="121"/>
        <v>24.780745341614914</v>
      </c>
      <c r="N543" s="51">
        <v>19.5</v>
      </c>
    </row>
    <row r="544" spans="2:14" ht="12.75" customHeight="1">
      <c r="B544" s="33" t="s">
        <v>438</v>
      </c>
      <c r="C544" s="34" t="s">
        <v>427</v>
      </c>
      <c r="D544" s="290" t="s">
        <v>415</v>
      </c>
      <c r="E544" s="290"/>
      <c r="F544" s="290"/>
      <c r="G544" s="290" t="s">
        <v>391</v>
      </c>
      <c r="H544" s="290"/>
      <c r="I544" s="257">
        <f t="shared" si="117"/>
        <v>50.2223105590062</v>
      </c>
      <c r="J544" s="38">
        <f t="shared" si="118"/>
        <v>42.688963975155275</v>
      </c>
      <c r="K544" s="38">
        <f t="shared" si="119"/>
        <v>40.177848447204966</v>
      </c>
      <c r="L544" s="38">
        <f t="shared" si="120"/>
        <v>35.15561739130435</v>
      </c>
      <c r="M544" s="38">
        <f t="shared" si="121"/>
        <v>30.133386335403728</v>
      </c>
      <c r="N544" s="51">
        <v>23.712</v>
      </c>
    </row>
    <row r="545" spans="2:14" ht="12.75" customHeight="1">
      <c r="B545" s="33" t="s">
        <v>439</v>
      </c>
      <c r="C545" s="34" t="s">
        <v>427</v>
      </c>
      <c r="D545" s="290" t="s">
        <v>417</v>
      </c>
      <c r="E545" s="290"/>
      <c r="F545" s="290"/>
      <c r="G545" s="290" t="s">
        <v>391</v>
      </c>
      <c r="H545" s="290"/>
      <c r="I545" s="257">
        <f t="shared" si="117"/>
        <v>73.47808695652174</v>
      </c>
      <c r="J545" s="38">
        <f t="shared" si="118"/>
        <v>62.45637391304347</v>
      </c>
      <c r="K545" s="38">
        <f t="shared" si="119"/>
        <v>58.78246956521739</v>
      </c>
      <c r="L545" s="38">
        <f t="shared" si="120"/>
        <v>51.43466086956522</v>
      </c>
      <c r="M545" s="38">
        <f t="shared" si="121"/>
        <v>44.08685217391305</v>
      </c>
      <c r="N545" s="51">
        <v>34.692</v>
      </c>
    </row>
    <row r="546" spans="2:14" ht="12.75" customHeight="1">
      <c r="B546" s="33" t="s">
        <v>440</v>
      </c>
      <c r="C546" s="34" t="s">
        <v>427</v>
      </c>
      <c r="D546" s="290" t="s">
        <v>419</v>
      </c>
      <c r="E546" s="290"/>
      <c r="F546" s="290"/>
      <c r="G546" s="290" t="s">
        <v>391</v>
      </c>
      <c r="H546" s="290"/>
      <c r="I546" s="257">
        <f t="shared" si="117"/>
        <v>85.90658385093168</v>
      </c>
      <c r="J546" s="38">
        <f t="shared" si="118"/>
        <v>73.02059627329193</v>
      </c>
      <c r="K546" s="38">
        <f t="shared" si="119"/>
        <v>68.72526708074535</v>
      </c>
      <c r="L546" s="38">
        <f t="shared" si="120"/>
        <v>60.13460869565218</v>
      </c>
      <c r="M546" s="38">
        <f t="shared" si="121"/>
        <v>51.54395031055902</v>
      </c>
      <c r="N546" s="51">
        <v>40.56</v>
      </c>
    </row>
    <row r="547" spans="2:14" ht="12.75" customHeight="1">
      <c r="B547" s="33" t="s">
        <v>441</v>
      </c>
      <c r="C547" s="34" t="s">
        <v>427</v>
      </c>
      <c r="D547" s="290" t="s">
        <v>421</v>
      </c>
      <c r="E547" s="290"/>
      <c r="F547" s="290"/>
      <c r="G547" s="290" t="s">
        <v>391</v>
      </c>
      <c r="H547" s="290"/>
      <c r="I547" s="257">
        <f t="shared" si="117"/>
        <v>95.81888198757764</v>
      </c>
      <c r="J547" s="38">
        <f t="shared" si="118"/>
        <v>81.446049689441</v>
      </c>
      <c r="K547" s="38">
        <f t="shared" si="119"/>
        <v>76.65510559006212</v>
      </c>
      <c r="L547" s="38">
        <f t="shared" si="120"/>
        <v>67.07321739130435</v>
      </c>
      <c r="M547" s="38">
        <f t="shared" si="121"/>
        <v>57.491329192546594</v>
      </c>
      <c r="N547" s="51">
        <v>45.24</v>
      </c>
    </row>
    <row r="548" spans="2:14" ht="12.75" customHeight="1">
      <c r="B548" s="33" t="s">
        <v>442</v>
      </c>
      <c r="C548" s="34" t="s">
        <v>427</v>
      </c>
      <c r="D548" s="290" t="s">
        <v>423</v>
      </c>
      <c r="E548" s="290"/>
      <c r="F548" s="290"/>
      <c r="G548" s="290" t="s">
        <v>391</v>
      </c>
      <c r="H548" s="290"/>
      <c r="I548" s="257">
        <f t="shared" si="117"/>
        <v>116.71095652173912</v>
      </c>
      <c r="J548" s="38">
        <f t="shared" si="118"/>
        <v>99.20431304347825</v>
      </c>
      <c r="K548" s="38">
        <f t="shared" si="119"/>
        <v>93.3687652173913</v>
      </c>
      <c r="L548" s="38">
        <f t="shared" si="120"/>
        <v>81.6976695652174</v>
      </c>
      <c r="M548" s="38">
        <f t="shared" si="121"/>
        <v>70.02657391304348</v>
      </c>
      <c r="N548" s="51">
        <v>55.104</v>
      </c>
    </row>
    <row r="549" spans="2:14" ht="12.75" customHeight="1">
      <c r="B549" s="68"/>
      <c r="C549" s="89"/>
      <c r="D549" s="15"/>
      <c r="E549" s="15"/>
      <c r="F549" s="15"/>
      <c r="G549" s="15"/>
      <c r="H549" s="15"/>
      <c r="I549" s="71"/>
      <c r="J549" s="72"/>
      <c r="K549" s="72"/>
      <c r="L549" s="72"/>
      <c r="M549" s="72"/>
      <c r="N549" s="71"/>
    </row>
    <row r="550" spans="2:14" ht="13.5" customHeight="1">
      <c r="B550" s="313" t="s">
        <v>444</v>
      </c>
      <c r="C550" s="313"/>
      <c r="D550" s="313"/>
      <c r="E550" s="313"/>
      <c r="F550" s="313"/>
      <c r="G550" s="313"/>
      <c r="H550" s="313"/>
      <c r="I550" s="259"/>
      <c r="J550" s="58"/>
      <c r="K550" s="61"/>
      <c r="L550" s="61"/>
      <c r="M550" s="61"/>
      <c r="N550" s="58"/>
    </row>
    <row r="551" spans="2:14" ht="12.75" customHeight="1">
      <c r="B551" s="304" t="s">
        <v>1747</v>
      </c>
      <c r="C551" s="304" t="s">
        <v>1748</v>
      </c>
      <c r="D551" s="270" t="s">
        <v>1749</v>
      </c>
      <c r="E551" s="270"/>
      <c r="F551" s="270"/>
      <c r="G551" s="270"/>
      <c r="H551" s="270"/>
      <c r="I551" s="301" t="s">
        <v>1750</v>
      </c>
      <c r="J551" s="301" t="s">
        <v>1750</v>
      </c>
      <c r="K551" s="301" t="s">
        <v>1750</v>
      </c>
      <c r="L551" s="301" t="s">
        <v>1750</v>
      </c>
      <c r="M551" s="301" t="s">
        <v>1750</v>
      </c>
      <c r="N551" s="298" t="s">
        <v>1750</v>
      </c>
    </row>
    <row r="552" spans="1:14" s="87" customFormat="1" ht="21.75" customHeight="1">
      <c r="A552"/>
      <c r="B552" s="304"/>
      <c r="C552" s="304"/>
      <c r="D552" s="298" t="s">
        <v>445</v>
      </c>
      <c r="E552" s="298"/>
      <c r="F552" s="298" t="s">
        <v>446</v>
      </c>
      <c r="G552" s="298"/>
      <c r="H552" s="29" t="s">
        <v>447</v>
      </c>
      <c r="I552" s="301"/>
      <c r="J552" s="301"/>
      <c r="K552" s="301"/>
      <c r="L552" s="301"/>
      <c r="M552" s="301"/>
      <c r="N552" s="298"/>
    </row>
    <row r="553" spans="2:14" ht="34.5" customHeight="1">
      <c r="B553" s="33" t="s">
        <v>448</v>
      </c>
      <c r="C553" s="34" t="s">
        <v>449</v>
      </c>
      <c r="D553" s="320" t="s">
        <v>450</v>
      </c>
      <c r="E553" s="320"/>
      <c r="F553" s="314" t="s">
        <v>451</v>
      </c>
      <c r="G553" s="314"/>
      <c r="H553" s="40" t="s">
        <v>1829</v>
      </c>
      <c r="I553" s="257">
        <f>(N553/8.05)*$D$8*1.1</f>
        <v>27.53416149068323</v>
      </c>
      <c r="J553" s="38">
        <f>I553*0.85</f>
        <v>23.404037267080742</v>
      </c>
      <c r="K553" s="38">
        <f>I553*0.8</f>
        <v>22.027329192546585</v>
      </c>
      <c r="L553" s="38">
        <f>I553*0.7</f>
        <v>19.273913043478263</v>
      </c>
      <c r="M553" s="38">
        <f>I553*0.6</f>
        <v>16.520496894409938</v>
      </c>
      <c r="N553" s="51">
        <v>13</v>
      </c>
    </row>
    <row r="554" spans="2:14" ht="12.75" customHeight="1">
      <c r="B554" s="33" t="s">
        <v>452</v>
      </c>
      <c r="C554" s="34" t="s">
        <v>449</v>
      </c>
      <c r="D554" s="320" t="s">
        <v>453</v>
      </c>
      <c r="E554" s="320"/>
      <c r="F554" s="314" t="s">
        <v>454</v>
      </c>
      <c r="G554" s="314"/>
      <c r="H554" s="40" t="s">
        <v>1829</v>
      </c>
      <c r="I554" s="257">
        <f>(N554/8.05)*$D$8*1.1</f>
        <v>27.53416149068323</v>
      </c>
      <c r="J554" s="38">
        <f>I554*0.85</f>
        <v>23.404037267080742</v>
      </c>
      <c r="K554" s="38">
        <f>I554*0.8</f>
        <v>22.027329192546585</v>
      </c>
      <c r="L554" s="38">
        <f>I554*0.7</f>
        <v>19.273913043478263</v>
      </c>
      <c r="M554" s="38">
        <f>I554*0.6</f>
        <v>16.520496894409938</v>
      </c>
      <c r="N554" s="51">
        <v>13</v>
      </c>
    </row>
    <row r="555" spans="2:14" ht="12.75" customHeight="1">
      <c r="B555" s="33" t="s">
        <v>455</v>
      </c>
      <c r="C555" s="34" t="s">
        <v>449</v>
      </c>
      <c r="D555" s="320" t="s">
        <v>456</v>
      </c>
      <c r="E555" s="320"/>
      <c r="F555" s="314" t="s">
        <v>454</v>
      </c>
      <c r="G555" s="314"/>
      <c r="H555" s="40" t="s">
        <v>457</v>
      </c>
      <c r="I555" s="257">
        <f>(N555/8.05)*$D$8*1.1</f>
        <v>26.26335403726708</v>
      </c>
      <c r="J555" s="38">
        <f>I555*0.85</f>
        <v>22.32385093167702</v>
      </c>
      <c r="K555" s="38">
        <f>I555*0.8</f>
        <v>21.010683229813665</v>
      </c>
      <c r="L555" s="38">
        <f>I555*0.7</f>
        <v>18.38434782608696</v>
      </c>
      <c r="M555" s="38">
        <f>I555*0.6</f>
        <v>15.75801242236025</v>
      </c>
      <c r="N555" s="51">
        <v>12.4</v>
      </c>
    </row>
    <row r="556" spans="2:14" ht="12.75" customHeight="1">
      <c r="B556" s="33" t="s">
        <v>458</v>
      </c>
      <c r="C556" s="34" t="s">
        <v>449</v>
      </c>
      <c r="D556" s="320" t="s">
        <v>459</v>
      </c>
      <c r="E556" s="320"/>
      <c r="F556" s="314" t="s">
        <v>454</v>
      </c>
      <c r="G556" s="314"/>
      <c r="H556" s="40" t="s">
        <v>457</v>
      </c>
      <c r="I556" s="257">
        <f>(N556/8.05)*$D$8*1.1</f>
        <v>26.26335403726708</v>
      </c>
      <c r="J556" s="38">
        <f>I556*0.85</f>
        <v>22.32385093167702</v>
      </c>
      <c r="K556" s="38">
        <f>I556*0.8</f>
        <v>21.010683229813665</v>
      </c>
      <c r="L556" s="38">
        <f>I556*0.7</f>
        <v>18.38434782608696</v>
      </c>
      <c r="M556" s="38">
        <f>I556*0.6</f>
        <v>15.75801242236025</v>
      </c>
      <c r="N556" s="51">
        <v>12.4</v>
      </c>
    </row>
    <row r="557" spans="2:14" ht="13.5" customHeight="1">
      <c r="B557" s="313" t="s">
        <v>460</v>
      </c>
      <c r="C557" s="313"/>
      <c r="D557" s="313"/>
      <c r="E557" s="313"/>
      <c r="F557" s="313"/>
      <c r="G557" s="313"/>
      <c r="H557" s="313"/>
      <c r="I557" s="259"/>
      <c r="J557" s="58"/>
      <c r="K557" s="61"/>
      <c r="L557" s="61"/>
      <c r="M557" s="61"/>
      <c r="N557" s="58"/>
    </row>
    <row r="558" spans="2:14" ht="13.5" customHeight="1">
      <c r="B558" s="292" t="s">
        <v>461</v>
      </c>
      <c r="C558" s="292"/>
      <c r="D558" s="292"/>
      <c r="E558" s="292"/>
      <c r="F558" s="292"/>
      <c r="G558" s="292"/>
      <c r="H558" s="292"/>
      <c r="I558" s="27"/>
      <c r="J558" s="46"/>
      <c r="K558" s="61"/>
      <c r="L558" s="61"/>
      <c r="M558" s="61"/>
      <c r="N558" s="46"/>
    </row>
    <row r="559" spans="1:14" s="62" customFormat="1" ht="12.75" customHeight="1">
      <c r="A559"/>
      <c r="B559" s="304" t="s">
        <v>1747</v>
      </c>
      <c r="C559" s="304" t="s">
        <v>1748</v>
      </c>
      <c r="D559" s="270" t="s">
        <v>1749</v>
      </c>
      <c r="E559" s="270"/>
      <c r="F559" s="270"/>
      <c r="G559" s="270"/>
      <c r="H559" s="270"/>
      <c r="I559" s="301" t="s">
        <v>1750</v>
      </c>
      <c r="J559" s="281" t="s">
        <v>1750</v>
      </c>
      <c r="K559" s="281" t="s">
        <v>1750</v>
      </c>
      <c r="L559" s="281" t="s">
        <v>1750</v>
      </c>
      <c r="M559" s="281" t="s">
        <v>1750</v>
      </c>
      <c r="N559" s="298" t="s">
        <v>1750</v>
      </c>
    </row>
    <row r="560" spans="1:14" s="31" customFormat="1" ht="21.75" customHeight="1">
      <c r="A560"/>
      <c r="B560" s="304"/>
      <c r="C560" s="304"/>
      <c r="D560" s="298" t="s">
        <v>1774</v>
      </c>
      <c r="E560" s="298"/>
      <c r="F560" s="298" t="s">
        <v>1752</v>
      </c>
      <c r="G560" s="298"/>
      <c r="H560" s="29" t="s">
        <v>462</v>
      </c>
      <c r="I560" s="301"/>
      <c r="J560" s="281"/>
      <c r="K560" s="281"/>
      <c r="L560" s="281"/>
      <c r="M560" s="281"/>
      <c r="N560" s="298"/>
    </row>
    <row r="561" spans="2:14" ht="12.75" customHeight="1">
      <c r="B561" s="119" t="s">
        <v>463</v>
      </c>
      <c r="C561" s="169" t="s">
        <v>464</v>
      </c>
      <c r="D561" s="335">
        <v>800</v>
      </c>
      <c r="E561" s="335"/>
      <c r="F561" s="317">
        <v>24</v>
      </c>
      <c r="G561" s="317"/>
      <c r="H561" s="78" t="s">
        <v>465</v>
      </c>
      <c r="I561" s="257">
        <f aca="true" t="shared" si="122" ref="I561:I567">(N561/8.05)*$D$8*1.1</f>
        <v>2.8593167701863353</v>
      </c>
      <c r="J561" s="38">
        <f aca="true" t="shared" si="123" ref="J561:J567">I561*0.9</f>
        <v>2.573385093167702</v>
      </c>
      <c r="K561" s="38">
        <f aca="true" t="shared" si="124" ref="K561:K567">I561*0.85</f>
        <v>2.430419254658385</v>
      </c>
      <c r="L561" s="38">
        <f aca="true" t="shared" si="125" ref="L561:L567">I561*0.8</f>
        <v>2.2874534161490683</v>
      </c>
      <c r="M561" s="38">
        <f aca="true" t="shared" si="126" ref="M561:M567">I561*0.7</f>
        <v>2.001521739130435</v>
      </c>
      <c r="N561" s="51">
        <v>1.35</v>
      </c>
    </row>
    <row r="562" spans="2:14" ht="12.75" customHeight="1">
      <c r="B562" s="119" t="s">
        <v>466</v>
      </c>
      <c r="C562" s="169" t="s">
        <v>464</v>
      </c>
      <c r="D562" s="335">
        <v>800</v>
      </c>
      <c r="E562" s="335"/>
      <c r="F562" s="336">
        <v>32</v>
      </c>
      <c r="G562" s="336"/>
      <c r="H562" s="78" t="s">
        <v>467</v>
      </c>
      <c r="I562" s="257">
        <f t="shared" si="122"/>
        <v>3.91832298136646</v>
      </c>
      <c r="J562" s="38">
        <f t="shared" si="123"/>
        <v>3.526490683229814</v>
      </c>
      <c r="K562" s="38">
        <f t="shared" si="124"/>
        <v>3.330574534161491</v>
      </c>
      <c r="L562" s="38">
        <f t="shared" si="125"/>
        <v>3.134658385093168</v>
      </c>
      <c r="M562" s="38">
        <f t="shared" si="126"/>
        <v>2.7428260869565224</v>
      </c>
      <c r="N562" s="51">
        <v>1.85</v>
      </c>
    </row>
    <row r="563" spans="2:14" ht="12.75" customHeight="1">
      <c r="B563" s="119" t="s">
        <v>468</v>
      </c>
      <c r="C563" s="169" t="s">
        <v>464</v>
      </c>
      <c r="D563" s="335">
        <v>800</v>
      </c>
      <c r="E563" s="335"/>
      <c r="F563" s="317">
        <v>41</v>
      </c>
      <c r="G563" s="317"/>
      <c r="H563" s="78" t="s">
        <v>469</v>
      </c>
      <c r="I563" s="257">
        <f t="shared" si="122"/>
        <v>5.295031055900621</v>
      </c>
      <c r="J563" s="38">
        <f t="shared" si="123"/>
        <v>4.765527950310559</v>
      </c>
      <c r="K563" s="38">
        <f t="shared" si="124"/>
        <v>4.500776397515527</v>
      </c>
      <c r="L563" s="38">
        <f t="shared" si="125"/>
        <v>4.236024844720497</v>
      </c>
      <c r="M563" s="38">
        <f t="shared" si="126"/>
        <v>3.706521739130435</v>
      </c>
      <c r="N563" s="51">
        <v>2.5</v>
      </c>
    </row>
    <row r="564" spans="2:14" ht="12.75" customHeight="1">
      <c r="B564" s="119" t="s">
        <v>470</v>
      </c>
      <c r="C564" s="169" t="s">
        <v>464</v>
      </c>
      <c r="D564" s="335">
        <v>800</v>
      </c>
      <c r="E564" s="335"/>
      <c r="F564" s="317">
        <v>57</v>
      </c>
      <c r="G564" s="317"/>
      <c r="H564" s="78" t="s">
        <v>471</v>
      </c>
      <c r="I564" s="257">
        <f t="shared" si="122"/>
        <v>6.354037267080746</v>
      </c>
      <c r="J564" s="38">
        <f t="shared" si="123"/>
        <v>5.718633540372672</v>
      </c>
      <c r="K564" s="38">
        <f t="shared" si="124"/>
        <v>5.400931677018634</v>
      </c>
      <c r="L564" s="38">
        <f t="shared" si="125"/>
        <v>5.083229813664597</v>
      </c>
      <c r="M564" s="38">
        <f t="shared" si="126"/>
        <v>4.447826086956523</v>
      </c>
      <c r="N564" s="51">
        <v>3</v>
      </c>
    </row>
    <row r="565" spans="2:14" ht="12.75" customHeight="1">
      <c r="B565" s="119" t="s">
        <v>472</v>
      </c>
      <c r="C565" s="169" t="s">
        <v>464</v>
      </c>
      <c r="D565" s="335">
        <v>800</v>
      </c>
      <c r="E565" s="335"/>
      <c r="F565" s="317">
        <v>76</v>
      </c>
      <c r="G565" s="317"/>
      <c r="H565" s="78" t="s">
        <v>473</v>
      </c>
      <c r="I565" s="257">
        <f t="shared" si="122"/>
        <v>8.895652173913044</v>
      </c>
      <c r="J565" s="38">
        <f t="shared" si="123"/>
        <v>8.00608695652174</v>
      </c>
      <c r="K565" s="38">
        <f t="shared" si="124"/>
        <v>7.561304347826087</v>
      </c>
      <c r="L565" s="38">
        <f t="shared" si="125"/>
        <v>7.116521739130436</v>
      </c>
      <c r="M565" s="38">
        <f t="shared" si="126"/>
        <v>6.226956521739131</v>
      </c>
      <c r="N565" s="170">
        <v>4.2</v>
      </c>
    </row>
    <row r="566" spans="2:14" ht="12.75" customHeight="1">
      <c r="B566" s="119" t="s">
        <v>474</v>
      </c>
      <c r="C566" s="169" t="s">
        <v>464</v>
      </c>
      <c r="D566" s="335">
        <v>800</v>
      </c>
      <c r="E566" s="335"/>
      <c r="F566" s="317">
        <v>125</v>
      </c>
      <c r="G566" s="317"/>
      <c r="H566" s="78" t="s">
        <v>475</v>
      </c>
      <c r="I566" s="257">
        <f t="shared" si="122"/>
        <v>14.82608695652174</v>
      </c>
      <c r="J566" s="38">
        <f t="shared" si="123"/>
        <v>13.343478260869567</v>
      </c>
      <c r="K566" s="38">
        <f t="shared" si="124"/>
        <v>12.60217391304348</v>
      </c>
      <c r="L566" s="38">
        <f t="shared" si="125"/>
        <v>11.860869565217392</v>
      </c>
      <c r="M566" s="38">
        <f t="shared" si="126"/>
        <v>10.378260869565219</v>
      </c>
      <c r="N566" s="51">
        <v>7</v>
      </c>
    </row>
    <row r="567" spans="2:14" ht="12.75" customHeight="1">
      <c r="B567" s="119" t="s">
        <v>476</v>
      </c>
      <c r="C567" s="169" t="s">
        <v>464</v>
      </c>
      <c r="D567" s="335">
        <v>800</v>
      </c>
      <c r="E567" s="335"/>
      <c r="F567" s="317">
        <v>192</v>
      </c>
      <c r="G567" s="317"/>
      <c r="H567" s="78" t="s">
        <v>477</v>
      </c>
      <c r="I567" s="257">
        <f t="shared" si="122"/>
        <v>44.3723602484472</v>
      </c>
      <c r="J567" s="38">
        <f t="shared" si="123"/>
        <v>39.93512422360248</v>
      </c>
      <c r="K567" s="38">
        <f t="shared" si="124"/>
        <v>37.71650621118012</v>
      </c>
      <c r="L567" s="38">
        <f t="shared" si="125"/>
        <v>35.497888198757764</v>
      </c>
      <c r="M567" s="38">
        <f t="shared" si="126"/>
        <v>31.060652173913045</v>
      </c>
      <c r="N567" s="51">
        <v>20.95</v>
      </c>
    </row>
    <row r="568" spans="2:14" ht="13.5" customHeight="1">
      <c r="B568" s="292" t="s">
        <v>478</v>
      </c>
      <c r="C568" s="292"/>
      <c r="D568" s="292"/>
      <c r="E568" s="292"/>
      <c r="F568" s="292"/>
      <c r="G568" s="292"/>
      <c r="H568" s="292"/>
      <c r="I568" s="27"/>
      <c r="J568" s="46"/>
      <c r="K568" s="61"/>
      <c r="L568" s="61"/>
      <c r="M568" s="61"/>
      <c r="N568" s="46"/>
    </row>
    <row r="569" spans="2:14" ht="12.75" customHeight="1">
      <c r="B569" s="304" t="s">
        <v>1747</v>
      </c>
      <c r="C569" s="304" t="s">
        <v>1748</v>
      </c>
      <c r="D569" s="270" t="s">
        <v>1749</v>
      </c>
      <c r="E569" s="270"/>
      <c r="F569" s="270"/>
      <c r="G569" s="270"/>
      <c r="H569" s="270"/>
      <c r="I569" s="281" t="s">
        <v>1750</v>
      </c>
      <c r="J569" s="281" t="s">
        <v>1750</v>
      </c>
      <c r="K569" s="281" t="s">
        <v>1750</v>
      </c>
      <c r="L569" s="281" t="s">
        <v>1750</v>
      </c>
      <c r="M569" s="281" t="s">
        <v>1750</v>
      </c>
      <c r="N569" s="300" t="s">
        <v>1750</v>
      </c>
    </row>
    <row r="570" spans="2:14" ht="21.75" customHeight="1">
      <c r="B570" s="304"/>
      <c r="C570" s="304"/>
      <c r="D570" s="298" t="s">
        <v>1774</v>
      </c>
      <c r="E570" s="298"/>
      <c r="F570" s="298" t="s">
        <v>1752</v>
      </c>
      <c r="G570" s="298"/>
      <c r="H570" s="29" t="s">
        <v>462</v>
      </c>
      <c r="I570" s="281"/>
      <c r="J570" s="281"/>
      <c r="K570" s="281"/>
      <c r="L570" s="281"/>
      <c r="M570" s="281"/>
      <c r="N570" s="300"/>
    </row>
    <row r="571" spans="2:14" ht="12.75" customHeight="1">
      <c r="B571" s="119" t="s">
        <v>479</v>
      </c>
      <c r="C571" s="169" t="s">
        <v>480</v>
      </c>
      <c r="D571" s="334" t="s">
        <v>481</v>
      </c>
      <c r="E571" s="334"/>
      <c r="F571" s="317" t="s">
        <v>1792</v>
      </c>
      <c r="G571" s="317"/>
      <c r="H571" s="134" t="s">
        <v>465</v>
      </c>
      <c r="I571" s="257">
        <f aca="true" t="shared" si="127" ref="I571:I577">(N571/8.05)*$D$8*1.1</f>
        <v>8.620310559006212</v>
      </c>
      <c r="J571" s="38">
        <f aca="true" t="shared" si="128" ref="J571:J577">I571*0.9</f>
        <v>7.758279503105591</v>
      </c>
      <c r="K571" s="38">
        <f aca="true" t="shared" si="129" ref="K571:K577">I571*0.85</f>
        <v>7.3272639751552795</v>
      </c>
      <c r="L571" s="38">
        <f aca="true" t="shared" si="130" ref="L571:L577">I571*0.8</f>
        <v>6.89624844720497</v>
      </c>
      <c r="M571" s="38">
        <f aca="true" t="shared" si="131" ref="M571:M577">I571*0.7</f>
        <v>6.034217391304349</v>
      </c>
      <c r="N571" s="51">
        <v>4.07</v>
      </c>
    </row>
    <row r="572" spans="2:14" ht="12.75" customHeight="1">
      <c r="B572" s="119" t="s">
        <v>482</v>
      </c>
      <c r="C572" s="169" t="s">
        <v>480</v>
      </c>
      <c r="D572" s="334" t="s">
        <v>481</v>
      </c>
      <c r="E572" s="334"/>
      <c r="F572" s="317" t="s">
        <v>1808</v>
      </c>
      <c r="G572" s="317"/>
      <c r="H572" s="134" t="s">
        <v>467</v>
      </c>
      <c r="I572" s="257">
        <f t="shared" si="127"/>
        <v>10.378260869565219</v>
      </c>
      <c r="J572" s="38">
        <f t="shared" si="128"/>
        <v>9.340434782608698</v>
      </c>
      <c r="K572" s="38">
        <f t="shared" si="129"/>
        <v>8.821521739130436</v>
      </c>
      <c r="L572" s="38">
        <f t="shared" si="130"/>
        <v>8.302608695652175</v>
      </c>
      <c r="M572" s="38">
        <f t="shared" si="131"/>
        <v>7.264782608695654</v>
      </c>
      <c r="N572" s="51">
        <v>4.9</v>
      </c>
    </row>
    <row r="573" spans="2:14" ht="12.75" customHeight="1">
      <c r="B573" s="119" t="s">
        <v>483</v>
      </c>
      <c r="C573" s="169" t="s">
        <v>480</v>
      </c>
      <c r="D573" s="334" t="s">
        <v>481</v>
      </c>
      <c r="E573" s="334"/>
      <c r="F573" s="317" t="s">
        <v>484</v>
      </c>
      <c r="G573" s="317"/>
      <c r="H573" s="134" t="s">
        <v>469</v>
      </c>
      <c r="I573" s="257">
        <f t="shared" si="127"/>
        <v>10.971304347826088</v>
      </c>
      <c r="J573" s="38">
        <f t="shared" si="128"/>
        <v>9.87417391304348</v>
      </c>
      <c r="K573" s="38">
        <f t="shared" si="129"/>
        <v>9.325608695652175</v>
      </c>
      <c r="L573" s="38">
        <f t="shared" si="130"/>
        <v>8.77704347826087</v>
      </c>
      <c r="M573" s="38">
        <f t="shared" si="131"/>
        <v>7.679913043478262</v>
      </c>
      <c r="N573" s="51">
        <v>5.18</v>
      </c>
    </row>
    <row r="574" spans="2:14" ht="12.75" customHeight="1">
      <c r="B574" s="119" t="s">
        <v>485</v>
      </c>
      <c r="C574" s="169" t="s">
        <v>480</v>
      </c>
      <c r="D574" s="334" t="s">
        <v>481</v>
      </c>
      <c r="E574" s="334"/>
      <c r="F574" s="317" t="s">
        <v>486</v>
      </c>
      <c r="G574" s="317"/>
      <c r="H574" s="134" t="s">
        <v>487</v>
      </c>
      <c r="I574" s="257">
        <f t="shared" si="127"/>
        <v>14.084782608695654</v>
      </c>
      <c r="J574" s="38">
        <f t="shared" si="128"/>
        <v>12.67630434782609</v>
      </c>
      <c r="K574" s="38">
        <f t="shared" si="129"/>
        <v>11.972065217391306</v>
      </c>
      <c r="L574" s="38">
        <f t="shared" si="130"/>
        <v>11.267826086956525</v>
      </c>
      <c r="M574" s="38">
        <f t="shared" si="131"/>
        <v>9.859347826086958</v>
      </c>
      <c r="N574" s="51">
        <v>6.65</v>
      </c>
    </row>
    <row r="575" spans="2:14" ht="12.75" customHeight="1">
      <c r="B575" s="119" t="s">
        <v>488</v>
      </c>
      <c r="C575" s="169" t="s">
        <v>480</v>
      </c>
      <c r="D575" s="334" t="s">
        <v>481</v>
      </c>
      <c r="E575" s="334"/>
      <c r="F575" s="317" t="s">
        <v>489</v>
      </c>
      <c r="G575" s="317"/>
      <c r="H575" s="134" t="s">
        <v>473</v>
      </c>
      <c r="I575" s="257">
        <f t="shared" si="127"/>
        <v>21.39192546583851</v>
      </c>
      <c r="J575" s="38">
        <f t="shared" si="128"/>
        <v>19.25273291925466</v>
      </c>
      <c r="K575" s="38">
        <f t="shared" si="129"/>
        <v>18.183136645962733</v>
      </c>
      <c r="L575" s="38" t="s">
        <v>888</v>
      </c>
      <c r="M575" s="38">
        <f t="shared" si="131"/>
        <v>14.974347826086959</v>
      </c>
      <c r="N575" s="51">
        <v>10.1</v>
      </c>
    </row>
    <row r="576" spans="2:14" ht="12.75" customHeight="1">
      <c r="B576" s="119" t="s">
        <v>490</v>
      </c>
      <c r="C576" s="169" t="s">
        <v>480</v>
      </c>
      <c r="D576" s="334" t="s">
        <v>481</v>
      </c>
      <c r="E576" s="334"/>
      <c r="F576" s="317" t="s">
        <v>491</v>
      </c>
      <c r="G576" s="317"/>
      <c r="H576" s="134" t="s">
        <v>492</v>
      </c>
      <c r="I576" s="257">
        <f t="shared" si="127"/>
        <v>38.54782608695652</v>
      </c>
      <c r="J576" s="38">
        <f t="shared" si="128"/>
        <v>34.69304347826087</v>
      </c>
      <c r="K576" s="38">
        <f t="shared" si="129"/>
        <v>32.76565217391304</v>
      </c>
      <c r="L576" s="38">
        <f t="shared" si="130"/>
        <v>30.838260869565218</v>
      </c>
      <c r="M576" s="38">
        <f t="shared" si="131"/>
        <v>26.983478260869568</v>
      </c>
      <c r="N576" s="51">
        <v>18.2</v>
      </c>
    </row>
    <row r="577" spans="2:14" ht="12.75" customHeight="1">
      <c r="B577" s="119" t="s">
        <v>493</v>
      </c>
      <c r="C577" s="169" t="s">
        <v>480</v>
      </c>
      <c r="D577" s="334" t="s">
        <v>481</v>
      </c>
      <c r="E577" s="334"/>
      <c r="F577" s="317" t="s">
        <v>1814</v>
      </c>
      <c r="G577" s="317"/>
      <c r="H577" s="134" t="s">
        <v>494</v>
      </c>
      <c r="I577" s="257">
        <f t="shared" si="127"/>
        <v>75.82484472049688</v>
      </c>
      <c r="J577" s="38">
        <f t="shared" si="128"/>
        <v>68.2423602484472</v>
      </c>
      <c r="K577" s="38">
        <f t="shared" si="129"/>
        <v>64.45111801242236</v>
      </c>
      <c r="L577" s="38">
        <f t="shared" si="130"/>
        <v>60.65987577639751</v>
      </c>
      <c r="M577" s="38">
        <f t="shared" si="131"/>
        <v>53.07739130434783</v>
      </c>
      <c r="N577" s="51">
        <v>35.8</v>
      </c>
    </row>
    <row r="578" spans="2:14" ht="13.5" customHeight="1">
      <c r="B578" s="292" t="s">
        <v>495</v>
      </c>
      <c r="C578" s="292"/>
      <c r="D578" s="292"/>
      <c r="E578" s="292"/>
      <c r="F578" s="292"/>
      <c r="G578" s="292"/>
      <c r="H578" s="292"/>
      <c r="I578" s="257"/>
      <c r="J578" s="38"/>
      <c r="K578" s="38"/>
      <c r="L578" s="38"/>
      <c r="M578" s="38"/>
      <c r="N578" s="173"/>
    </row>
    <row r="579" spans="2:14" ht="12.75" customHeight="1">
      <c r="B579" s="119" t="s">
        <v>496</v>
      </c>
      <c r="C579" s="169" t="s">
        <v>497</v>
      </c>
      <c r="D579" s="335">
        <v>500</v>
      </c>
      <c r="E579" s="335"/>
      <c r="F579" s="317" t="s">
        <v>498</v>
      </c>
      <c r="G579" s="317"/>
      <c r="H579" s="78" t="s">
        <v>467</v>
      </c>
      <c r="I579" s="257">
        <f>(N579/8.05)*$D$8*1.1</f>
        <v>17.15590062111801</v>
      </c>
      <c r="J579" s="38">
        <f>I579*0.9</f>
        <v>15.44031055900621</v>
      </c>
      <c r="K579" s="38">
        <f>I579*0.85</f>
        <v>14.582515527950308</v>
      </c>
      <c r="L579" s="38">
        <f>I579*0.8</f>
        <v>13.72472049689441</v>
      </c>
      <c r="M579" s="38">
        <f>I579*0.7</f>
        <v>12.009130434782609</v>
      </c>
      <c r="N579" s="51">
        <v>8.1</v>
      </c>
    </row>
    <row r="580" spans="1:14" s="176" customFormat="1" ht="17.25" customHeight="1">
      <c r="A580" s="174"/>
      <c r="B580" s="113" t="s">
        <v>499</v>
      </c>
      <c r="C580" s="122" t="s">
        <v>500</v>
      </c>
      <c r="D580" s="285">
        <v>400</v>
      </c>
      <c r="E580" s="285"/>
      <c r="F580" s="314">
        <v>41</v>
      </c>
      <c r="G580" s="314"/>
      <c r="H580" s="40" t="s">
        <v>467</v>
      </c>
      <c r="I580" s="257">
        <f>(N580/8.05)*$D$8*1.1</f>
        <v>27.11055900621118</v>
      </c>
      <c r="J580" s="38">
        <f>I580*0.9</f>
        <v>24.39950310559006</v>
      </c>
      <c r="K580" s="38">
        <f>I580*0.85</f>
        <v>23.0439751552795</v>
      </c>
      <c r="L580" s="38">
        <f>I580*0.8</f>
        <v>21.688447204968945</v>
      </c>
      <c r="M580" s="38">
        <f>I580*0.7</f>
        <v>18.977391304347826</v>
      </c>
      <c r="N580" s="51">
        <v>12.8</v>
      </c>
    </row>
    <row r="581" spans="2:14" ht="13.5" customHeight="1">
      <c r="B581" s="292" t="s">
        <v>501</v>
      </c>
      <c r="C581" s="292"/>
      <c r="D581" s="292"/>
      <c r="E581" s="292"/>
      <c r="F581" s="292"/>
      <c r="G581" s="292"/>
      <c r="H581" s="292"/>
      <c r="I581" s="27"/>
      <c r="J581" s="46"/>
      <c r="K581" s="61"/>
      <c r="L581" s="61"/>
      <c r="M581" s="61"/>
      <c r="N581" s="46"/>
    </row>
    <row r="582" spans="1:14" s="62" customFormat="1" ht="12.75" customHeight="1">
      <c r="A582"/>
      <c r="B582" s="304" t="s">
        <v>1747</v>
      </c>
      <c r="C582" s="304" t="s">
        <v>1748</v>
      </c>
      <c r="D582" s="270" t="s">
        <v>1749</v>
      </c>
      <c r="E582" s="270"/>
      <c r="F582" s="270"/>
      <c r="G582" s="270"/>
      <c r="H582" s="270"/>
      <c r="I582" s="301" t="s">
        <v>1750</v>
      </c>
      <c r="J582" s="301" t="s">
        <v>1750</v>
      </c>
      <c r="K582" s="301" t="s">
        <v>1750</v>
      </c>
      <c r="L582" s="301" t="s">
        <v>1750</v>
      </c>
      <c r="M582" s="301" t="s">
        <v>1750</v>
      </c>
      <c r="N582" s="298" t="s">
        <v>1750</v>
      </c>
    </row>
    <row r="583" spans="1:14" s="31" customFormat="1" ht="12.75" customHeight="1">
      <c r="A583"/>
      <c r="B583" s="304"/>
      <c r="C583" s="304"/>
      <c r="D583" s="298" t="s">
        <v>445</v>
      </c>
      <c r="E583" s="298"/>
      <c r="F583" s="298"/>
      <c r="G583" s="298"/>
      <c r="H583" s="298"/>
      <c r="I583" s="301"/>
      <c r="J583" s="301"/>
      <c r="K583" s="301"/>
      <c r="L583" s="301"/>
      <c r="M583" s="301"/>
      <c r="N583" s="298"/>
    </row>
    <row r="584" spans="2:14" ht="12.75" customHeight="1">
      <c r="B584" s="46" t="s">
        <v>502</v>
      </c>
      <c r="C584" s="93" t="s">
        <v>503</v>
      </c>
      <c r="D584" s="334" t="s">
        <v>479</v>
      </c>
      <c r="E584" s="334"/>
      <c r="F584" s="334"/>
      <c r="G584" s="334"/>
      <c r="H584" s="334"/>
      <c r="I584" s="257">
        <f>(N584/8.05)*$D$8*1.1</f>
        <v>9.319254658385095</v>
      </c>
      <c r="J584" s="38">
        <f>I584*0.9</f>
        <v>8.387329192546586</v>
      </c>
      <c r="K584" s="38">
        <f>I584*0.85</f>
        <v>7.921366459627331</v>
      </c>
      <c r="L584" s="38">
        <f>I584*0.8</f>
        <v>7.455403726708076</v>
      </c>
      <c r="M584" s="38">
        <f>I584*0.7</f>
        <v>6.523478260869567</v>
      </c>
      <c r="N584" s="51">
        <v>4.4</v>
      </c>
    </row>
    <row r="585" spans="2:14" ht="12.75" customHeight="1">
      <c r="B585" s="46" t="s">
        <v>504</v>
      </c>
      <c r="C585" s="93" t="s">
        <v>503</v>
      </c>
      <c r="D585" s="335" t="s">
        <v>482</v>
      </c>
      <c r="E585" s="335"/>
      <c r="F585" s="335"/>
      <c r="G585" s="335"/>
      <c r="H585" s="335"/>
      <c r="I585" s="257">
        <f>(N585/8.05)*$D$8*1.1</f>
        <v>12.580993788819876</v>
      </c>
      <c r="J585" s="38">
        <f>I585*0.9</f>
        <v>11.32289440993789</v>
      </c>
      <c r="K585" s="38">
        <f>I585*0.85</f>
        <v>10.693844720496894</v>
      </c>
      <c r="L585" s="38">
        <f>I585*0.8</f>
        <v>10.064795031055901</v>
      </c>
      <c r="M585" s="38">
        <f>I585*0.7</f>
        <v>8.806695652173914</v>
      </c>
      <c r="N585" s="51">
        <v>5.94</v>
      </c>
    </row>
    <row r="586" spans="2:14" ht="12.75" customHeight="1">
      <c r="B586" s="46" t="s">
        <v>505</v>
      </c>
      <c r="C586" s="93" t="s">
        <v>503</v>
      </c>
      <c r="D586" s="335" t="s">
        <v>485</v>
      </c>
      <c r="E586" s="335"/>
      <c r="F586" s="335"/>
      <c r="G586" s="335"/>
      <c r="H586" s="335"/>
      <c r="I586" s="257">
        <f>(N586/8.05)*$D$8*1.1</f>
        <v>16.2027950310559</v>
      </c>
      <c r="J586" s="38">
        <f>I586*0.9</f>
        <v>14.58251552795031</v>
      </c>
      <c r="K586" s="38">
        <f>I586*0.85</f>
        <v>13.772375776397514</v>
      </c>
      <c r="L586" s="38">
        <f>I586*0.8</f>
        <v>12.96223602484472</v>
      </c>
      <c r="M586" s="38">
        <f>I586*0.7</f>
        <v>11.34195652173913</v>
      </c>
      <c r="N586" s="51">
        <v>7.65</v>
      </c>
    </row>
    <row r="587" spans="2:14" ht="12.75" customHeight="1">
      <c r="B587" s="46" t="s">
        <v>506</v>
      </c>
      <c r="C587" s="93" t="s">
        <v>503</v>
      </c>
      <c r="D587" s="335" t="s">
        <v>488</v>
      </c>
      <c r="E587" s="335"/>
      <c r="F587" s="335"/>
      <c r="G587" s="335"/>
      <c r="H587" s="335"/>
      <c r="I587" s="257">
        <f>(N587/8.05)*$D$8*1.1</f>
        <v>22.23913043478261</v>
      </c>
      <c r="J587" s="38">
        <f>I587*0.9</f>
        <v>20.01521739130435</v>
      </c>
      <c r="K587" s="38">
        <f>I587*0.85</f>
        <v>18.903260869565216</v>
      </c>
      <c r="L587" s="38">
        <f>I587*0.8</f>
        <v>17.791304347826088</v>
      </c>
      <c r="M587" s="38">
        <f>I587*0.7</f>
        <v>15.567391304347828</v>
      </c>
      <c r="N587" s="51">
        <v>10.5</v>
      </c>
    </row>
    <row r="588" spans="2:14" ht="13.5" customHeight="1">
      <c r="B588" s="292" t="s">
        <v>507</v>
      </c>
      <c r="C588" s="292"/>
      <c r="D588" s="292"/>
      <c r="E588" s="292"/>
      <c r="F588" s="292"/>
      <c r="G588" s="292"/>
      <c r="H588" s="292"/>
      <c r="I588" s="27"/>
      <c r="J588" s="46"/>
      <c r="K588" s="61"/>
      <c r="L588" s="61"/>
      <c r="M588" s="61"/>
      <c r="N588" s="46"/>
    </row>
    <row r="589" spans="2:14" ht="12.75" customHeight="1">
      <c r="B589" s="304" t="s">
        <v>1747</v>
      </c>
      <c r="C589" s="304" t="s">
        <v>1748</v>
      </c>
      <c r="D589" s="270" t="s">
        <v>1749</v>
      </c>
      <c r="E589" s="270"/>
      <c r="F589" s="270"/>
      <c r="G589" s="270"/>
      <c r="H589" s="270"/>
      <c r="I589" s="301" t="s">
        <v>1750</v>
      </c>
      <c r="J589" s="301" t="s">
        <v>1750</v>
      </c>
      <c r="K589" s="301" t="s">
        <v>1750</v>
      </c>
      <c r="L589" s="301" t="s">
        <v>1750</v>
      </c>
      <c r="M589" s="301" t="s">
        <v>1750</v>
      </c>
      <c r="N589" s="298" t="s">
        <v>1750</v>
      </c>
    </row>
    <row r="590" spans="2:14" ht="12.75" customHeight="1">
      <c r="B590" s="304"/>
      <c r="C590" s="304"/>
      <c r="D590" s="298" t="s">
        <v>508</v>
      </c>
      <c r="E590" s="298"/>
      <c r="F590" s="298"/>
      <c r="G590" s="298"/>
      <c r="H590" s="298"/>
      <c r="I590" s="301"/>
      <c r="J590" s="301"/>
      <c r="K590" s="301"/>
      <c r="L590" s="301"/>
      <c r="M590" s="301"/>
      <c r="N590" s="298"/>
    </row>
    <row r="591" spans="2:14" ht="12.75" customHeight="1">
      <c r="B591" s="46" t="s">
        <v>509</v>
      </c>
      <c r="C591" s="93" t="s">
        <v>507</v>
      </c>
      <c r="D591" s="335" t="s">
        <v>479</v>
      </c>
      <c r="E591" s="335"/>
      <c r="F591" s="335"/>
      <c r="G591" s="335"/>
      <c r="H591" s="335"/>
      <c r="I591" s="257">
        <f aca="true" t="shared" si="132" ref="I591:I605">(N591/8.05)*$D$8*1.1</f>
        <v>1.3343478260869566</v>
      </c>
      <c r="J591" s="38">
        <f aca="true" t="shared" si="133" ref="J591:J599">I591*0.9</f>
        <v>1.2009130434782609</v>
      </c>
      <c r="K591" s="38">
        <f aca="true" t="shared" si="134" ref="K591:K599">I591*0.85</f>
        <v>1.1341956521739132</v>
      </c>
      <c r="L591" s="38">
        <f aca="true" t="shared" si="135" ref="L591:L599">I591*0.8</f>
        <v>1.0674782608695652</v>
      </c>
      <c r="M591" s="38">
        <f aca="true" t="shared" si="136" ref="M591:M599">I591*0.7</f>
        <v>0.9340434782608696</v>
      </c>
      <c r="N591" s="51">
        <v>0.63</v>
      </c>
    </row>
    <row r="592" spans="2:14" ht="12.75" customHeight="1">
      <c r="B592" s="46" t="s">
        <v>510</v>
      </c>
      <c r="C592" s="93" t="s">
        <v>507</v>
      </c>
      <c r="D592" s="335" t="s">
        <v>482</v>
      </c>
      <c r="E592" s="335"/>
      <c r="F592" s="335"/>
      <c r="G592" s="335"/>
      <c r="H592" s="335"/>
      <c r="I592" s="257">
        <f t="shared" si="132"/>
        <v>1.5885093167701865</v>
      </c>
      <c r="J592" s="38">
        <f t="shared" si="133"/>
        <v>1.429658385093168</v>
      </c>
      <c r="K592" s="38">
        <f t="shared" si="134"/>
        <v>1.3502329192546585</v>
      </c>
      <c r="L592" s="38">
        <f t="shared" si="135"/>
        <v>1.2708074534161493</v>
      </c>
      <c r="M592" s="38">
        <f t="shared" si="136"/>
        <v>1.1119565217391307</v>
      </c>
      <c r="N592" s="51">
        <v>0.75</v>
      </c>
    </row>
    <row r="593" spans="2:14" ht="12.75" customHeight="1">
      <c r="B593" s="46" t="s">
        <v>511</v>
      </c>
      <c r="C593" s="93" t="s">
        <v>507</v>
      </c>
      <c r="D593" s="335" t="s">
        <v>483</v>
      </c>
      <c r="E593" s="335"/>
      <c r="F593" s="335"/>
      <c r="G593" s="335"/>
      <c r="H593" s="335"/>
      <c r="I593" s="257">
        <f t="shared" si="132"/>
        <v>1.5885093167701865</v>
      </c>
      <c r="J593" s="38">
        <f t="shared" si="133"/>
        <v>1.429658385093168</v>
      </c>
      <c r="K593" s="38">
        <f t="shared" si="134"/>
        <v>1.3502329192546585</v>
      </c>
      <c r="L593" s="38">
        <f t="shared" si="135"/>
        <v>1.2708074534161493</v>
      </c>
      <c r="M593" s="38">
        <f t="shared" si="136"/>
        <v>1.1119565217391307</v>
      </c>
      <c r="N593" s="51">
        <v>0.75</v>
      </c>
    </row>
    <row r="594" spans="2:14" ht="12.75" customHeight="1">
      <c r="B594" s="46" t="s">
        <v>512</v>
      </c>
      <c r="C594" s="93" t="s">
        <v>507</v>
      </c>
      <c r="D594" s="335" t="s">
        <v>485</v>
      </c>
      <c r="E594" s="335"/>
      <c r="F594" s="335"/>
      <c r="G594" s="335"/>
      <c r="H594" s="335"/>
      <c r="I594" s="257">
        <f t="shared" si="132"/>
        <v>2.012111801242236</v>
      </c>
      <c r="J594" s="38">
        <f t="shared" si="133"/>
        <v>1.8109006211180125</v>
      </c>
      <c r="K594" s="38">
        <f t="shared" si="134"/>
        <v>1.7102950310559006</v>
      </c>
      <c r="L594" s="38">
        <f t="shared" si="135"/>
        <v>1.609689440993789</v>
      </c>
      <c r="M594" s="38">
        <f t="shared" si="136"/>
        <v>1.4084782608695654</v>
      </c>
      <c r="N594" s="51">
        <v>0.95</v>
      </c>
    </row>
    <row r="595" spans="2:14" ht="12.75" customHeight="1">
      <c r="B595" s="46" t="s">
        <v>513</v>
      </c>
      <c r="C595" s="93" t="s">
        <v>507</v>
      </c>
      <c r="D595" s="335" t="s">
        <v>488</v>
      </c>
      <c r="E595" s="335"/>
      <c r="F595" s="335"/>
      <c r="G595" s="335"/>
      <c r="H595" s="335"/>
      <c r="I595" s="257">
        <f t="shared" si="132"/>
        <v>2.012111801242236</v>
      </c>
      <c r="J595" s="38">
        <f t="shared" si="133"/>
        <v>1.8109006211180125</v>
      </c>
      <c r="K595" s="38">
        <f t="shared" si="134"/>
        <v>1.7102950310559006</v>
      </c>
      <c r="L595" s="38">
        <f t="shared" si="135"/>
        <v>1.609689440993789</v>
      </c>
      <c r="M595" s="38">
        <f t="shared" si="136"/>
        <v>1.4084782608695654</v>
      </c>
      <c r="N595" s="51">
        <v>0.95</v>
      </c>
    </row>
    <row r="596" spans="2:14" ht="12.75" customHeight="1">
      <c r="B596" s="46" t="s">
        <v>514</v>
      </c>
      <c r="C596" s="93" t="s">
        <v>507</v>
      </c>
      <c r="D596" s="335" t="s">
        <v>490</v>
      </c>
      <c r="E596" s="335"/>
      <c r="F596" s="335"/>
      <c r="G596" s="335"/>
      <c r="H596" s="335"/>
      <c r="I596" s="257">
        <f t="shared" si="132"/>
        <v>2.435714285714285</v>
      </c>
      <c r="J596" s="38">
        <f t="shared" si="133"/>
        <v>2.1921428571428567</v>
      </c>
      <c r="K596" s="38">
        <f t="shared" si="134"/>
        <v>2.070357142857142</v>
      </c>
      <c r="L596" s="38">
        <f t="shared" si="135"/>
        <v>1.9485714285714282</v>
      </c>
      <c r="M596" s="38">
        <f t="shared" si="136"/>
        <v>1.7049999999999996</v>
      </c>
      <c r="N596" s="51">
        <v>1.15</v>
      </c>
    </row>
    <row r="597" spans="2:14" ht="12.75" customHeight="1">
      <c r="B597" s="46" t="s">
        <v>515</v>
      </c>
      <c r="C597" s="93" t="s">
        <v>507</v>
      </c>
      <c r="D597" s="335" t="s">
        <v>516</v>
      </c>
      <c r="E597" s="335"/>
      <c r="F597" s="335"/>
      <c r="G597" s="335"/>
      <c r="H597" s="335"/>
      <c r="I597" s="257">
        <f t="shared" si="132"/>
        <v>3.8547826086956527</v>
      </c>
      <c r="J597" s="38">
        <f t="shared" si="133"/>
        <v>3.4693043478260877</v>
      </c>
      <c r="K597" s="38">
        <f t="shared" si="134"/>
        <v>3.2765652173913047</v>
      </c>
      <c r="L597" s="38">
        <f t="shared" si="135"/>
        <v>3.083826086956522</v>
      </c>
      <c r="M597" s="38">
        <f t="shared" si="136"/>
        <v>2.698347826086957</v>
      </c>
      <c r="N597" s="51">
        <v>1.82</v>
      </c>
    </row>
    <row r="598" spans="2:14" ht="12.75" customHeight="1">
      <c r="B598" s="46" t="s">
        <v>517</v>
      </c>
      <c r="C598" s="93" t="s">
        <v>507</v>
      </c>
      <c r="D598" s="267" t="s">
        <v>518</v>
      </c>
      <c r="E598" s="267"/>
      <c r="F598" s="267"/>
      <c r="G598" s="267"/>
      <c r="H598" s="267"/>
      <c r="I598" s="257">
        <f t="shared" si="132"/>
        <v>2.9652173913043476</v>
      </c>
      <c r="J598" s="38">
        <f t="shared" si="133"/>
        <v>2.6686956521739127</v>
      </c>
      <c r="K598" s="38">
        <f t="shared" si="134"/>
        <v>2.5204347826086955</v>
      </c>
      <c r="L598" s="38">
        <f t="shared" si="135"/>
        <v>2.3721739130434782</v>
      </c>
      <c r="M598" s="38">
        <f t="shared" si="136"/>
        <v>2.0756521739130434</v>
      </c>
      <c r="N598" s="51">
        <v>1.4</v>
      </c>
    </row>
    <row r="599" spans="2:14" ht="12.75" customHeight="1">
      <c r="B599" s="46" t="s">
        <v>519</v>
      </c>
      <c r="C599" s="93" t="s">
        <v>507</v>
      </c>
      <c r="D599" s="267" t="s">
        <v>520</v>
      </c>
      <c r="E599" s="267"/>
      <c r="F599" s="267"/>
      <c r="G599" s="267"/>
      <c r="H599" s="267"/>
      <c r="I599" s="257">
        <f t="shared" si="132"/>
        <v>3.177018633540373</v>
      </c>
      <c r="J599" s="38">
        <f t="shared" si="133"/>
        <v>2.859316770186336</v>
      </c>
      <c r="K599" s="38">
        <f t="shared" si="134"/>
        <v>2.700465838509317</v>
      </c>
      <c r="L599" s="38">
        <f t="shared" si="135"/>
        <v>2.5416149068322986</v>
      </c>
      <c r="M599" s="38">
        <f t="shared" si="136"/>
        <v>2.2239130434782615</v>
      </c>
      <c r="N599" s="51">
        <v>1.5</v>
      </c>
    </row>
    <row r="600" spans="2:14" ht="13.5" customHeight="1">
      <c r="B600" s="292" t="s">
        <v>521</v>
      </c>
      <c r="C600" s="292"/>
      <c r="D600" s="292"/>
      <c r="E600" s="292"/>
      <c r="F600" s="292"/>
      <c r="G600" s="292"/>
      <c r="H600" s="292"/>
      <c r="I600" s="257"/>
      <c r="J600" s="46"/>
      <c r="K600" s="61"/>
      <c r="L600" s="61"/>
      <c r="M600" s="61"/>
      <c r="N600" s="27"/>
    </row>
    <row r="601" spans="2:14" ht="12.75" customHeight="1">
      <c r="B601" s="119" t="s">
        <v>522</v>
      </c>
      <c r="C601" s="169" t="s">
        <v>523</v>
      </c>
      <c r="D601" s="334"/>
      <c r="E601" s="334"/>
      <c r="F601" s="334"/>
      <c r="G601" s="334"/>
      <c r="H601" s="334"/>
      <c r="I601" s="257">
        <f t="shared" si="132"/>
        <v>2.3298136645962737</v>
      </c>
      <c r="J601" s="38">
        <f>I601*0.85</f>
        <v>1.9803416149068327</v>
      </c>
      <c r="K601" s="38">
        <f>I601*0.8</f>
        <v>1.863850931677019</v>
      </c>
      <c r="L601" s="38">
        <f>I601*0.7</f>
        <v>1.6308695652173917</v>
      </c>
      <c r="M601" s="38">
        <f>I601*0.6</f>
        <v>1.3978881987577645</v>
      </c>
      <c r="N601" s="51">
        <v>1.1</v>
      </c>
    </row>
    <row r="602" spans="2:14" ht="13.5" customHeight="1">
      <c r="B602" s="292" t="s">
        <v>524</v>
      </c>
      <c r="C602" s="292"/>
      <c r="D602" s="292"/>
      <c r="E602" s="292"/>
      <c r="F602" s="292"/>
      <c r="G602" s="292"/>
      <c r="H602" s="292"/>
      <c r="I602" s="257"/>
      <c r="J602" s="46"/>
      <c r="K602" s="61"/>
      <c r="L602" s="61"/>
      <c r="M602" s="61"/>
      <c r="N602" s="27"/>
    </row>
    <row r="603" spans="2:14" ht="12.75" customHeight="1">
      <c r="B603" s="333" t="s">
        <v>525</v>
      </c>
      <c r="C603" s="333"/>
      <c r="D603" s="333"/>
      <c r="E603" s="333"/>
      <c r="F603" s="333"/>
      <c r="G603" s="333"/>
      <c r="H603" s="333"/>
      <c r="I603" s="257">
        <f t="shared" si="132"/>
        <v>2.1391925465838506</v>
      </c>
      <c r="J603" s="38">
        <f>I603*0.85</f>
        <v>1.818313664596273</v>
      </c>
      <c r="K603" s="38">
        <f>I603*0.8</f>
        <v>1.7113540372670806</v>
      </c>
      <c r="L603" s="38">
        <f>I603*0.7</f>
        <v>1.4974347826086956</v>
      </c>
      <c r="M603" s="38">
        <f>I603*0.6</f>
        <v>1.2835155279503105</v>
      </c>
      <c r="N603" s="51">
        <v>1.01</v>
      </c>
    </row>
    <row r="604" spans="2:14" ht="13.5" customHeight="1">
      <c r="B604" s="292" t="s">
        <v>526</v>
      </c>
      <c r="C604" s="292"/>
      <c r="D604" s="292"/>
      <c r="E604" s="292"/>
      <c r="F604" s="292"/>
      <c r="G604" s="292"/>
      <c r="H604" s="292"/>
      <c r="I604" s="257"/>
      <c r="J604" s="46"/>
      <c r="K604" s="61"/>
      <c r="L604" s="61"/>
      <c r="M604" s="61"/>
      <c r="N604" s="27"/>
    </row>
    <row r="605" spans="2:14" ht="12.75" customHeight="1">
      <c r="B605" s="46" t="s">
        <v>527</v>
      </c>
      <c r="C605" s="125" t="s">
        <v>526</v>
      </c>
      <c r="D605" s="323" t="s">
        <v>528</v>
      </c>
      <c r="E605" s="323"/>
      <c r="F605" s="323"/>
      <c r="G605" s="323"/>
      <c r="H605" s="323"/>
      <c r="I605" s="257">
        <f t="shared" si="132"/>
        <v>2.5416149068322977</v>
      </c>
      <c r="J605" s="38">
        <f>I605*0.85</f>
        <v>2.160372670807453</v>
      </c>
      <c r="K605" s="38">
        <f>I605*0.8</f>
        <v>2.0332919254658384</v>
      </c>
      <c r="L605" s="38">
        <f>I605*0.7</f>
        <v>1.7791304347826087</v>
      </c>
      <c r="M605" s="38">
        <f>I605*0.6</f>
        <v>1.5249689440993788</v>
      </c>
      <c r="N605" s="51">
        <v>1.2</v>
      </c>
    </row>
    <row r="606" spans="2:14" ht="12.75" customHeight="1">
      <c r="B606" s="292" t="s">
        <v>529</v>
      </c>
      <c r="C606" s="292"/>
      <c r="D606" s="292"/>
      <c r="E606" s="292"/>
      <c r="F606" s="292"/>
      <c r="G606" s="292"/>
      <c r="H606" s="292"/>
      <c r="I606" s="179"/>
      <c r="J606" s="38"/>
      <c r="K606" s="38"/>
      <c r="L606" s="38"/>
      <c r="M606" s="38"/>
      <c r="N606" s="142"/>
    </row>
    <row r="607" spans="2:14" ht="12.75" customHeight="1">
      <c r="B607" s="304" t="s">
        <v>1747</v>
      </c>
      <c r="C607" s="304" t="s">
        <v>1748</v>
      </c>
      <c r="D607" s="270" t="s">
        <v>1749</v>
      </c>
      <c r="E607" s="270"/>
      <c r="F607" s="270"/>
      <c r="G607" s="270"/>
      <c r="H607" s="270"/>
      <c r="I607" s="301" t="s">
        <v>1750</v>
      </c>
      <c r="J607" s="301" t="s">
        <v>1750</v>
      </c>
      <c r="K607" s="301" t="s">
        <v>1750</v>
      </c>
      <c r="L607" s="301" t="s">
        <v>1750</v>
      </c>
      <c r="M607" s="301" t="s">
        <v>1750</v>
      </c>
      <c r="N607" s="298" t="s">
        <v>1750</v>
      </c>
    </row>
    <row r="608" spans="2:14" ht="31.5" customHeight="1">
      <c r="B608" s="304"/>
      <c r="C608" s="304"/>
      <c r="D608" s="298" t="s">
        <v>530</v>
      </c>
      <c r="E608" s="298"/>
      <c r="F608" s="29" t="s">
        <v>1774</v>
      </c>
      <c r="G608" s="28" t="s">
        <v>1752</v>
      </c>
      <c r="H608" s="29" t="s">
        <v>531</v>
      </c>
      <c r="I608" s="301"/>
      <c r="J608" s="301"/>
      <c r="K608" s="301"/>
      <c r="L608" s="301"/>
      <c r="M608" s="301"/>
      <c r="N608" s="298"/>
    </row>
    <row r="609" spans="2:14" ht="12.75" customHeight="1">
      <c r="B609" s="131" t="s">
        <v>532</v>
      </c>
      <c r="C609" s="125" t="s">
        <v>533</v>
      </c>
      <c r="D609" s="323" t="s">
        <v>534</v>
      </c>
      <c r="E609" s="323"/>
      <c r="F609" s="177" t="s">
        <v>1944</v>
      </c>
      <c r="G609" s="178" t="s">
        <v>1914</v>
      </c>
      <c r="H609" s="177" t="s">
        <v>535</v>
      </c>
      <c r="I609" s="257">
        <f aca="true" t="shared" si="137" ref="I609:I614">(N609/8.05)*$D$8*1.1</f>
        <v>5.6127329192546584</v>
      </c>
      <c r="J609" s="172">
        <f aca="true" t="shared" si="138" ref="J609:J614">I609*0.95</f>
        <v>5.332096273291926</v>
      </c>
      <c r="K609" s="172">
        <f aca="true" t="shared" si="139" ref="K609:K614">I609*0.9</f>
        <v>5.0514596273291925</v>
      </c>
      <c r="L609" s="172">
        <f aca="true" t="shared" si="140" ref="L609:L614">I609*0.85</f>
        <v>4.77082298136646</v>
      </c>
      <c r="M609" s="172">
        <f aca="true" t="shared" si="141" ref="M609:M614">I609*0.8</f>
        <v>4.490186335403727</v>
      </c>
      <c r="N609" s="142">
        <v>2.65</v>
      </c>
    </row>
    <row r="610" spans="2:14" ht="12.75" customHeight="1">
      <c r="B610" s="144" t="s">
        <v>536</v>
      </c>
      <c r="C610" s="125" t="s">
        <v>533</v>
      </c>
      <c r="D610" s="323" t="s">
        <v>534</v>
      </c>
      <c r="E610" s="323"/>
      <c r="F610" s="177" t="s">
        <v>1944</v>
      </c>
      <c r="G610" s="177" t="s">
        <v>537</v>
      </c>
      <c r="H610" s="177" t="s">
        <v>538</v>
      </c>
      <c r="I610" s="257">
        <f t="shared" si="137"/>
        <v>5.930434782608695</v>
      </c>
      <c r="J610" s="172">
        <f t="shared" si="138"/>
        <v>5.633913043478261</v>
      </c>
      <c r="K610" s="172">
        <f t="shared" si="139"/>
        <v>5.337391304347825</v>
      </c>
      <c r="L610" s="172">
        <f t="shared" si="140"/>
        <v>5.040869565217391</v>
      </c>
      <c r="M610" s="172">
        <f t="shared" si="141"/>
        <v>4.7443478260869565</v>
      </c>
      <c r="N610" s="142">
        <v>2.8</v>
      </c>
    </row>
    <row r="611" spans="2:14" ht="12.75" customHeight="1">
      <c r="B611" s="131" t="s">
        <v>539</v>
      </c>
      <c r="C611" s="125" t="s">
        <v>533</v>
      </c>
      <c r="D611" s="323" t="s">
        <v>534</v>
      </c>
      <c r="E611" s="323"/>
      <c r="F611" s="177" t="s">
        <v>1944</v>
      </c>
      <c r="G611" s="177" t="s">
        <v>540</v>
      </c>
      <c r="H611" s="177" t="s">
        <v>541</v>
      </c>
      <c r="I611" s="257">
        <f t="shared" si="137"/>
        <v>7.307142857142857</v>
      </c>
      <c r="J611" s="172">
        <f t="shared" si="138"/>
        <v>6.9417857142857144</v>
      </c>
      <c r="K611" s="172">
        <f t="shared" si="139"/>
        <v>6.576428571428571</v>
      </c>
      <c r="L611" s="172">
        <f t="shared" si="140"/>
        <v>6.211071428571429</v>
      </c>
      <c r="M611" s="172">
        <f t="shared" si="141"/>
        <v>5.845714285714286</v>
      </c>
      <c r="N611" s="142">
        <v>3.45</v>
      </c>
    </row>
    <row r="612" spans="2:14" ht="12.75" customHeight="1">
      <c r="B612" s="131" t="s">
        <v>542</v>
      </c>
      <c r="C612" s="125" t="s">
        <v>533</v>
      </c>
      <c r="D612" s="323" t="s">
        <v>534</v>
      </c>
      <c r="E612" s="323"/>
      <c r="F612" s="177" t="s">
        <v>1944</v>
      </c>
      <c r="G612" s="177" t="s">
        <v>543</v>
      </c>
      <c r="H612" s="177" t="s">
        <v>544</v>
      </c>
      <c r="I612" s="257">
        <f t="shared" si="137"/>
        <v>13.89416149068323</v>
      </c>
      <c r="J612" s="172">
        <f t="shared" si="138"/>
        <v>13.199453416149069</v>
      </c>
      <c r="K612" s="172">
        <f t="shared" si="139"/>
        <v>12.504745341614907</v>
      </c>
      <c r="L612" s="172">
        <f t="shared" si="140"/>
        <v>11.810037267080745</v>
      </c>
      <c r="M612" s="172">
        <f t="shared" si="141"/>
        <v>11.115329192546584</v>
      </c>
      <c r="N612" s="142">
        <v>6.56</v>
      </c>
    </row>
    <row r="613" spans="2:14" ht="12.75" customHeight="1">
      <c r="B613" s="131" t="s">
        <v>545</v>
      </c>
      <c r="C613" s="125" t="s">
        <v>533</v>
      </c>
      <c r="D613" s="331" t="s">
        <v>534</v>
      </c>
      <c r="E613" s="332"/>
      <c r="F613" s="177" t="s">
        <v>1944</v>
      </c>
      <c r="G613" s="177" t="s">
        <v>546</v>
      </c>
      <c r="H613" s="177" t="s">
        <v>547</v>
      </c>
      <c r="I613" s="257">
        <f t="shared" si="137"/>
        <v>23.086335403726707</v>
      </c>
      <c r="J613" s="172">
        <f t="shared" si="138"/>
        <v>21.932018633540373</v>
      </c>
      <c r="K613" s="172">
        <f t="shared" si="139"/>
        <v>20.777701863354036</v>
      </c>
      <c r="L613" s="172">
        <f t="shared" si="140"/>
        <v>19.623385093167702</v>
      </c>
      <c r="M613" s="172">
        <f t="shared" si="141"/>
        <v>18.469068322981368</v>
      </c>
      <c r="N613" s="142">
        <v>10.9</v>
      </c>
    </row>
    <row r="614" spans="2:14" ht="12.75" customHeight="1">
      <c r="B614" s="131" t="s">
        <v>548</v>
      </c>
      <c r="C614" s="125" t="s">
        <v>533</v>
      </c>
      <c r="D614" s="323" t="s">
        <v>534</v>
      </c>
      <c r="E614" s="323"/>
      <c r="F614" s="177" t="s">
        <v>1944</v>
      </c>
      <c r="G614" s="177" t="s">
        <v>549</v>
      </c>
      <c r="H614" s="177" t="s">
        <v>550</v>
      </c>
      <c r="I614" s="257">
        <f t="shared" si="137"/>
        <v>33.358695652173914</v>
      </c>
      <c r="J614" s="172">
        <f t="shared" si="138"/>
        <v>31.69076086956522</v>
      </c>
      <c r="K614" s="172">
        <f t="shared" si="139"/>
        <v>30.022826086956524</v>
      </c>
      <c r="L614" s="172">
        <f t="shared" si="140"/>
        <v>28.354891304347827</v>
      </c>
      <c r="M614" s="172">
        <f t="shared" si="141"/>
        <v>26.686956521739134</v>
      </c>
      <c r="N614" s="142">
        <v>15.75</v>
      </c>
    </row>
    <row r="615" spans="2:14" ht="12.75" customHeight="1">
      <c r="B615" s="292" t="s">
        <v>551</v>
      </c>
      <c r="C615" s="292"/>
      <c r="D615" s="292"/>
      <c r="E615" s="292"/>
      <c r="F615" s="292"/>
      <c r="G615" s="292"/>
      <c r="H615" s="292"/>
      <c r="I615" s="179"/>
      <c r="J615" s="38"/>
      <c r="K615" s="38"/>
      <c r="L615" s="38"/>
      <c r="M615" s="38"/>
      <c r="N615" s="142"/>
    </row>
    <row r="616" spans="2:14" ht="12.75" customHeight="1">
      <c r="B616" s="304" t="s">
        <v>1747</v>
      </c>
      <c r="C616" s="304" t="s">
        <v>1748</v>
      </c>
      <c r="D616" s="270" t="s">
        <v>1749</v>
      </c>
      <c r="E616" s="270"/>
      <c r="F616" s="270"/>
      <c r="G616" s="270"/>
      <c r="H616" s="270"/>
      <c r="I616" s="301" t="s">
        <v>1750</v>
      </c>
      <c r="J616" s="301" t="s">
        <v>1750</v>
      </c>
      <c r="K616" s="301" t="s">
        <v>1750</v>
      </c>
      <c r="L616" s="301" t="s">
        <v>1750</v>
      </c>
      <c r="M616" s="301" t="s">
        <v>1750</v>
      </c>
      <c r="N616" s="298" t="s">
        <v>1750</v>
      </c>
    </row>
    <row r="617" spans="2:14" ht="12.75" customHeight="1">
      <c r="B617" s="304"/>
      <c r="C617" s="304"/>
      <c r="D617" s="298" t="s">
        <v>508</v>
      </c>
      <c r="E617" s="298"/>
      <c r="F617" s="298"/>
      <c r="G617" s="298"/>
      <c r="H617" s="298"/>
      <c r="I617" s="301"/>
      <c r="J617" s="301"/>
      <c r="K617" s="301"/>
      <c r="L617" s="301"/>
      <c r="M617" s="301"/>
      <c r="N617" s="298"/>
    </row>
    <row r="618" spans="2:14" ht="12.75" customHeight="1">
      <c r="B618" s="131" t="s">
        <v>552</v>
      </c>
      <c r="C618" s="126" t="s">
        <v>507</v>
      </c>
      <c r="D618" s="329" t="s">
        <v>532</v>
      </c>
      <c r="E618" s="329"/>
      <c r="F618" s="329"/>
      <c r="G618" s="329"/>
      <c r="H618" s="329"/>
      <c r="I618" s="257">
        <f aca="true" t="shared" si="142" ref="I618:I623">(N618/8.05)*$D$8*1.1</f>
        <v>2.605155279503106</v>
      </c>
      <c r="J618" s="137">
        <f aca="true" t="shared" si="143" ref="J618:J623">I618*0.95</f>
        <v>2.474897515527951</v>
      </c>
      <c r="K618" s="137">
        <f aca="true" t="shared" si="144" ref="K618:K623">I618*0.9</f>
        <v>2.3446397515527955</v>
      </c>
      <c r="L618" s="137">
        <f aca="true" t="shared" si="145" ref="L618:L623">I618*0.85</f>
        <v>2.21438198757764</v>
      </c>
      <c r="M618" s="137">
        <f aca="true" t="shared" si="146" ref="M618:M623">I618*0.8</f>
        <v>2.0841242236024846</v>
      </c>
      <c r="N618" s="142">
        <v>1.23</v>
      </c>
    </row>
    <row r="619" spans="2:14" ht="12.75" customHeight="1">
      <c r="B619" s="131" t="s">
        <v>553</v>
      </c>
      <c r="C619" s="126" t="s">
        <v>507</v>
      </c>
      <c r="D619" s="330" t="s">
        <v>536</v>
      </c>
      <c r="E619" s="330"/>
      <c r="F619" s="330"/>
      <c r="G619" s="330"/>
      <c r="H619" s="330"/>
      <c r="I619" s="257">
        <f t="shared" si="142"/>
        <v>2.6475155279503104</v>
      </c>
      <c r="J619" s="137">
        <f t="shared" si="143"/>
        <v>2.515139751552795</v>
      </c>
      <c r="K619" s="137">
        <f t="shared" si="144"/>
        <v>2.3827639751552794</v>
      </c>
      <c r="L619" s="137">
        <f t="shared" si="145"/>
        <v>2.2503881987577636</v>
      </c>
      <c r="M619" s="137">
        <f t="shared" si="146"/>
        <v>2.1180124223602483</v>
      </c>
      <c r="N619" s="142">
        <v>1.25</v>
      </c>
    </row>
    <row r="620" spans="2:14" ht="12.75" customHeight="1">
      <c r="B620" s="131" t="s">
        <v>554</v>
      </c>
      <c r="C620" s="126" t="s">
        <v>507</v>
      </c>
      <c r="D620" s="329" t="s">
        <v>539</v>
      </c>
      <c r="E620" s="329"/>
      <c r="F620" s="329"/>
      <c r="G620" s="329"/>
      <c r="H620" s="329"/>
      <c r="I620" s="257">
        <f t="shared" si="142"/>
        <v>2.8593167701863353</v>
      </c>
      <c r="J620" s="137">
        <f t="shared" si="143"/>
        <v>2.716350931677019</v>
      </c>
      <c r="K620" s="137">
        <f t="shared" si="144"/>
        <v>2.573385093167702</v>
      </c>
      <c r="L620" s="137">
        <f t="shared" si="145"/>
        <v>2.430419254658385</v>
      </c>
      <c r="M620" s="137">
        <f t="shared" si="146"/>
        <v>2.2874534161490683</v>
      </c>
      <c r="N620" s="142">
        <v>1.35</v>
      </c>
    </row>
    <row r="621" spans="2:14" ht="12.75" customHeight="1">
      <c r="B621" s="131" t="s">
        <v>555</v>
      </c>
      <c r="C621" s="126" t="s">
        <v>507</v>
      </c>
      <c r="D621" s="329" t="s">
        <v>542</v>
      </c>
      <c r="E621" s="329"/>
      <c r="F621" s="329"/>
      <c r="G621" s="329"/>
      <c r="H621" s="329"/>
      <c r="I621" s="257">
        <f t="shared" si="142"/>
        <v>3.3888198757763974</v>
      </c>
      <c r="J621" s="137">
        <f t="shared" si="143"/>
        <v>3.219378881987578</v>
      </c>
      <c r="K621" s="137">
        <f t="shared" si="144"/>
        <v>3.0499378881987576</v>
      </c>
      <c r="L621" s="137">
        <f t="shared" si="145"/>
        <v>2.8804968944099376</v>
      </c>
      <c r="M621" s="137">
        <f t="shared" si="146"/>
        <v>2.711055900621118</v>
      </c>
      <c r="N621" s="142">
        <v>1.6</v>
      </c>
    </row>
    <row r="622" spans="2:14" ht="12.75" customHeight="1">
      <c r="B622" s="131" t="s">
        <v>556</v>
      </c>
      <c r="C622" s="126" t="s">
        <v>507</v>
      </c>
      <c r="D622" s="329" t="s">
        <v>545</v>
      </c>
      <c r="E622" s="329"/>
      <c r="F622" s="329"/>
      <c r="G622" s="329"/>
      <c r="H622" s="329"/>
      <c r="I622" s="257">
        <f t="shared" si="142"/>
        <v>3.515900621118012</v>
      </c>
      <c r="J622" s="137">
        <f t="shared" si="143"/>
        <v>3.3401055900621115</v>
      </c>
      <c r="K622" s="137">
        <f t="shared" si="144"/>
        <v>3.1643105590062106</v>
      </c>
      <c r="L622" s="137">
        <f t="shared" si="145"/>
        <v>2.98851552795031</v>
      </c>
      <c r="M622" s="137">
        <f t="shared" si="146"/>
        <v>2.8127204968944097</v>
      </c>
      <c r="N622" s="142">
        <v>1.66</v>
      </c>
    </row>
    <row r="623" spans="2:14" ht="12.75" customHeight="1">
      <c r="B623" s="131" t="s">
        <v>557</v>
      </c>
      <c r="C623" s="126" t="s">
        <v>507</v>
      </c>
      <c r="D623" s="329" t="s">
        <v>548</v>
      </c>
      <c r="E623" s="329"/>
      <c r="F623" s="329"/>
      <c r="G623" s="329"/>
      <c r="H623" s="329"/>
      <c r="I623" s="257">
        <f t="shared" si="142"/>
        <v>6.56583850931677</v>
      </c>
      <c r="J623" s="137">
        <f t="shared" si="143"/>
        <v>6.237546583850932</v>
      </c>
      <c r="K623" s="137">
        <f t="shared" si="144"/>
        <v>5.909254658385094</v>
      </c>
      <c r="L623" s="137">
        <f t="shared" si="145"/>
        <v>5.580962732919255</v>
      </c>
      <c r="M623" s="137">
        <f t="shared" si="146"/>
        <v>5.252670807453416</v>
      </c>
      <c r="N623" s="142">
        <v>3.1</v>
      </c>
    </row>
    <row r="624" spans="2:14" ht="12.75" customHeight="1">
      <c r="B624" s="292" t="s">
        <v>558</v>
      </c>
      <c r="C624" s="292"/>
      <c r="D624" s="292"/>
      <c r="E624" s="292"/>
      <c r="F624" s="292"/>
      <c r="G624" s="292"/>
      <c r="H624" s="292"/>
      <c r="I624" s="179"/>
      <c r="J624" s="38"/>
      <c r="K624" s="38"/>
      <c r="L624" s="38"/>
      <c r="M624" s="38"/>
      <c r="N624" s="142"/>
    </row>
    <row r="625" spans="2:14" ht="12.75" customHeight="1">
      <c r="B625" s="304" t="s">
        <v>1747</v>
      </c>
      <c r="C625" s="304" t="s">
        <v>1748</v>
      </c>
      <c r="D625" s="270" t="s">
        <v>1749</v>
      </c>
      <c r="E625" s="270"/>
      <c r="F625" s="270"/>
      <c r="G625" s="270"/>
      <c r="H625" s="270"/>
      <c r="I625" s="301" t="s">
        <v>1750</v>
      </c>
      <c r="J625" s="301" t="s">
        <v>1750</v>
      </c>
      <c r="K625" s="301" t="s">
        <v>1750</v>
      </c>
      <c r="L625" s="301" t="s">
        <v>1750</v>
      </c>
      <c r="M625" s="301" t="s">
        <v>1750</v>
      </c>
      <c r="N625" s="298" t="s">
        <v>1750</v>
      </c>
    </row>
    <row r="626" spans="2:14" ht="12.75" customHeight="1">
      <c r="B626" s="304"/>
      <c r="C626" s="304"/>
      <c r="D626" s="298" t="s">
        <v>559</v>
      </c>
      <c r="E626" s="298"/>
      <c r="F626" s="298" t="s">
        <v>560</v>
      </c>
      <c r="G626" s="298"/>
      <c r="H626" s="298"/>
      <c r="I626" s="301"/>
      <c r="J626" s="301"/>
      <c r="K626" s="301"/>
      <c r="L626" s="301"/>
      <c r="M626" s="301"/>
      <c r="N626" s="298"/>
    </row>
    <row r="627" spans="2:14" ht="12.75" customHeight="1">
      <c r="B627" s="131" t="s">
        <v>561</v>
      </c>
      <c r="C627" s="126" t="s">
        <v>562</v>
      </c>
      <c r="D627" s="329">
        <v>5.08</v>
      </c>
      <c r="E627" s="329"/>
      <c r="F627" s="318" t="s">
        <v>534</v>
      </c>
      <c r="G627" s="318"/>
      <c r="H627" s="318"/>
      <c r="I627" s="257">
        <f aca="true" t="shared" si="147" ref="I627:I634">(N627/8.05)*$D$8*1.1</f>
        <v>2.3298136645962737</v>
      </c>
      <c r="J627" s="137">
        <f aca="true" t="shared" si="148" ref="J627:J634">I627*0.95</f>
        <v>2.2133229813664603</v>
      </c>
      <c r="K627" s="137">
        <f aca="true" t="shared" si="149" ref="K627:K634">I627*0.95</f>
        <v>2.2133229813664603</v>
      </c>
      <c r="L627" s="137">
        <f aca="true" t="shared" si="150" ref="L627:L634">I627*0.9</f>
        <v>2.0968322981366465</v>
      </c>
      <c r="M627" s="137">
        <f aca="true" t="shared" si="151" ref="M627:M634">I627*0.8</f>
        <v>1.863850931677019</v>
      </c>
      <c r="N627" s="179">
        <v>1.1</v>
      </c>
    </row>
    <row r="628" spans="2:14" ht="12.75" customHeight="1">
      <c r="B628" s="131" t="s">
        <v>563</v>
      </c>
      <c r="C628" s="126" t="s">
        <v>564</v>
      </c>
      <c r="D628" s="329">
        <v>5.08</v>
      </c>
      <c r="E628" s="329"/>
      <c r="F628" s="318" t="s">
        <v>534</v>
      </c>
      <c r="G628" s="318"/>
      <c r="H628" s="318"/>
      <c r="I628" s="257">
        <f t="shared" si="147"/>
        <v>0.7836645962732919</v>
      </c>
      <c r="J628" s="137">
        <f t="shared" si="148"/>
        <v>0.7444813664596274</v>
      </c>
      <c r="K628" s="137">
        <f t="shared" si="149"/>
        <v>0.7444813664596274</v>
      </c>
      <c r="L628" s="137">
        <f t="shared" si="150"/>
        <v>0.7052981366459627</v>
      </c>
      <c r="M628" s="137">
        <f t="shared" si="151"/>
        <v>0.6269316770186335</v>
      </c>
      <c r="N628" s="179">
        <v>0.37</v>
      </c>
    </row>
    <row r="629" spans="2:14" ht="12.75" customHeight="1">
      <c r="B629" s="131" t="s">
        <v>561</v>
      </c>
      <c r="C629" s="126" t="s">
        <v>564</v>
      </c>
      <c r="D629" s="329">
        <v>5.08</v>
      </c>
      <c r="E629" s="329"/>
      <c r="F629" s="318" t="s">
        <v>565</v>
      </c>
      <c r="G629" s="318"/>
      <c r="H629" s="318"/>
      <c r="I629" s="257">
        <f t="shared" si="147"/>
        <v>3.706521739130435</v>
      </c>
      <c r="J629" s="137">
        <f t="shared" si="148"/>
        <v>3.5211956521739136</v>
      </c>
      <c r="K629" s="137">
        <f t="shared" si="149"/>
        <v>3.5211956521739136</v>
      </c>
      <c r="L629" s="137">
        <f t="shared" si="150"/>
        <v>3.3358695652173918</v>
      </c>
      <c r="M629" s="137">
        <f t="shared" si="151"/>
        <v>2.965217391304348</v>
      </c>
      <c r="N629" s="179">
        <v>1.75</v>
      </c>
    </row>
    <row r="630" spans="2:14" ht="12.75" customHeight="1">
      <c r="B630" s="131" t="s">
        <v>563</v>
      </c>
      <c r="C630" s="126" t="s">
        <v>564</v>
      </c>
      <c r="D630" s="329">
        <v>5.08</v>
      </c>
      <c r="E630" s="329"/>
      <c r="F630" s="318" t="s">
        <v>565</v>
      </c>
      <c r="G630" s="318"/>
      <c r="H630" s="318"/>
      <c r="I630" s="257">
        <f t="shared" si="147"/>
        <v>1.3767080745341616</v>
      </c>
      <c r="J630" s="137">
        <f t="shared" si="148"/>
        <v>1.3078726708074535</v>
      </c>
      <c r="K630" s="137">
        <f t="shared" si="149"/>
        <v>1.3078726708074535</v>
      </c>
      <c r="L630" s="137">
        <f t="shared" si="150"/>
        <v>1.2390372670807455</v>
      </c>
      <c r="M630" s="137">
        <f t="shared" si="151"/>
        <v>1.1013664596273294</v>
      </c>
      <c r="N630" s="179">
        <v>0.65</v>
      </c>
    </row>
    <row r="631" spans="2:14" ht="12.75" customHeight="1">
      <c r="B631" s="131" t="s">
        <v>561</v>
      </c>
      <c r="C631" s="126" t="s">
        <v>562</v>
      </c>
      <c r="D631" s="329">
        <v>5.08</v>
      </c>
      <c r="E631" s="329"/>
      <c r="F631" s="318" t="s">
        <v>566</v>
      </c>
      <c r="G631" s="318"/>
      <c r="H631" s="318"/>
      <c r="I631" s="257">
        <f t="shared" si="147"/>
        <v>9.74285714285714</v>
      </c>
      <c r="J631" s="137">
        <f t="shared" si="148"/>
        <v>9.255714285714284</v>
      </c>
      <c r="K631" s="137">
        <f t="shared" si="149"/>
        <v>9.255714285714284</v>
      </c>
      <c r="L631" s="137">
        <f t="shared" si="150"/>
        <v>8.768571428571427</v>
      </c>
      <c r="M631" s="137">
        <f t="shared" si="151"/>
        <v>7.794285714285713</v>
      </c>
      <c r="N631" s="179">
        <v>4.6</v>
      </c>
    </row>
    <row r="632" spans="2:14" ht="12.75" customHeight="1">
      <c r="B632" s="131" t="s">
        <v>563</v>
      </c>
      <c r="C632" s="126" t="s">
        <v>564</v>
      </c>
      <c r="D632" s="329">
        <v>5.08</v>
      </c>
      <c r="E632" s="329"/>
      <c r="F632" s="318" t="s">
        <v>566</v>
      </c>
      <c r="G632" s="318"/>
      <c r="H632" s="318"/>
      <c r="I632" s="257">
        <f t="shared" si="147"/>
        <v>3.6006211180124224</v>
      </c>
      <c r="J632" s="137">
        <f t="shared" si="148"/>
        <v>3.4205900621118013</v>
      </c>
      <c r="K632" s="137">
        <f t="shared" si="149"/>
        <v>3.4205900621118013</v>
      </c>
      <c r="L632" s="137">
        <f t="shared" si="150"/>
        <v>3.24055900621118</v>
      </c>
      <c r="M632" s="137">
        <f t="shared" si="151"/>
        <v>2.880496894409938</v>
      </c>
      <c r="N632" s="179">
        <v>1.7</v>
      </c>
    </row>
    <row r="633" spans="2:14" ht="12.75" customHeight="1">
      <c r="B633" s="131" t="s">
        <v>561</v>
      </c>
      <c r="C633" s="126" t="s">
        <v>562</v>
      </c>
      <c r="D633" s="329">
        <v>5.08</v>
      </c>
      <c r="E633" s="329"/>
      <c r="F633" s="318" t="s">
        <v>567</v>
      </c>
      <c r="G633" s="318"/>
      <c r="H633" s="318"/>
      <c r="I633" s="257">
        <f t="shared" si="147"/>
        <v>19.27391304347826</v>
      </c>
      <c r="J633" s="137">
        <f t="shared" si="148"/>
        <v>18.31021739130435</v>
      </c>
      <c r="K633" s="137">
        <f t="shared" si="149"/>
        <v>18.31021739130435</v>
      </c>
      <c r="L633" s="137">
        <f t="shared" si="150"/>
        <v>17.346521739130434</v>
      </c>
      <c r="M633" s="137">
        <f t="shared" si="151"/>
        <v>15.419130434782609</v>
      </c>
      <c r="N633" s="179">
        <v>9.1</v>
      </c>
    </row>
    <row r="634" spans="2:14" ht="12.75" customHeight="1">
      <c r="B634" s="131" t="s">
        <v>563</v>
      </c>
      <c r="C634" s="126" t="s">
        <v>564</v>
      </c>
      <c r="D634" s="318" t="s">
        <v>568</v>
      </c>
      <c r="E634" s="318"/>
      <c r="F634" s="318" t="s">
        <v>567</v>
      </c>
      <c r="G634" s="318"/>
      <c r="H634" s="318"/>
      <c r="I634" s="257">
        <f t="shared" si="147"/>
        <v>6.989440993788819</v>
      </c>
      <c r="J634" s="137">
        <f t="shared" si="148"/>
        <v>6.639968944099379</v>
      </c>
      <c r="K634" s="137">
        <f t="shared" si="149"/>
        <v>6.639968944099379</v>
      </c>
      <c r="L634" s="137">
        <f t="shared" si="150"/>
        <v>6.290496894409937</v>
      </c>
      <c r="M634" s="137">
        <f t="shared" si="151"/>
        <v>5.591552795031056</v>
      </c>
      <c r="N634" s="179">
        <v>3.3</v>
      </c>
    </row>
    <row r="635" spans="2:14" ht="12.75" customHeight="1">
      <c r="B635" s="132"/>
      <c r="C635" s="180"/>
      <c r="D635" s="117"/>
      <c r="E635" s="117"/>
      <c r="F635" s="117"/>
      <c r="G635" s="117"/>
      <c r="H635" s="117"/>
      <c r="I635" s="181"/>
      <c r="J635" s="182"/>
      <c r="K635" s="182"/>
      <c r="L635" s="182"/>
      <c r="M635" s="182"/>
      <c r="N635" s="181"/>
    </row>
    <row r="636" spans="2:14" ht="12.75" customHeight="1">
      <c r="B636" s="292" t="s">
        <v>569</v>
      </c>
      <c r="C636" s="292"/>
      <c r="D636" s="292"/>
      <c r="E636" s="292"/>
      <c r="F636" s="292"/>
      <c r="G636" s="292"/>
      <c r="H636" s="292"/>
      <c r="I636" s="179"/>
      <c r="J636" s="38"/>
      <c r="K636" s="38"/>
      <c r="L636" s="38"/>
      <c r="M636" s="38"/>
      <c r="N636" s="142"/>
    </row>
    <row r="637" spans="2:14" ht="12.75" customHeight="1">
      <c r="B637" s="304" t="s">
        <v>1747</v>
      </c>
      <c r="C637" s="304" t="s">
        <v>1748</v>
      </c>
      <c r="D637" s="304"/>
      <c r="E637" s="270" t="s">
        <v>1749</v>
      </c>
      <c r="F637" s="270"/>
      <c r="G637" s="270"/>
      <c r="H637" s="270"/>
      <c r="I637" s="301" t="s">
        <v>1750</v>
      </c>
      <c r="J637" s="301" t="s">
        <v>1750</v>
      </c>
      <c r="K637" s="301" t="s">
        <v>1750</v>
      </c>
      <c r="L637" s="301" t="s">
        <v>1750</v>
      </c>
      <c r="M637" s="301" t="s">
        <v>1750</v>
      </c>
      <c r="N637" s="298" t="s">
        <v>1750</v>
      </c>
    </row>
    <row r="638" spans="2:14" ht="12.75" customHeight="1">
      <c r="B638" s="304"/>
      <c r="C638" s="304"/>
      <c r="D638" s="304"/>
      <c r="E638" s="29" t="s">
        <v>559</v>
      </c>
      <c r="F638" s="298" t="s">
        <v>570</v>
      </c>
      <c r="G638" s="298"/>
      <c r="H638" s="298"/>
      <c r="I638" s="301"/>
      <c r="J638" s="301"/>
      <c r="K638" s="301"/>
      <c r="L638" s="301"/>
      <c r="M638" s="301"/>
      <c r="N638" s="298"/>
    </row>
    <row r="639" spans="2:14" ht="12.75" customHeight="1">
      <c r="B639" s="131" t="s">
        <v>571</v>
      </c>
      <c r="C639" s="328" t="s">
        <v>572</v>
      </c>
      <c r="D639" s="328"/>
      <c r="E639" s="54" t="s">
        <v>573</v>
      </c>
      <c r="F639" s="318" t="s">
        <v>1908</v>
      </c>
      <c r="G639" s="318"/>
      <c r="H639" s="318"/>
      <c r="I639" s="257">
        <f aca="true" t="shared" si="152" ref="I639:I661">(N639/8.05)*$D$8*1.1</f>
        <v>1.397888198757764</v>
      </c>
      <c r="J639" s="137">
        <f aca="true" t="shared" si="153" ref="J639:J661">I639*0.9</f>
        <v>1.2580993788819876</v>
      </c>
      <c r="K639" s="137">
        <f aca="true" t="shared" si="154" ref="K639:K661">I639*0.85</f>
        <v>1.1882049689440994</v>
      </c>
      <c r="L639" s="137">
        <f aca="true" t="shared" si="155" ref="L639:L661">I639*0.8</f>
        <v>1.1183105590062112</v>
      </c>
      <c r="M639" s="137">
        <f aca="true" t="shared" si="156" ref="M639:M661">I639*0.75</f>
        <v>1.048416149068323</v>
      </c>
      <c r="N639" s="179">
        <v>0.66</v>
      </c>
    </row>
    <row r="640" spans="2:14" ht="12.75" customHeight="1">
      <c r="B640" s="131" t="s">
        <v>574</v>
      </c>
      <c r="C640" s="328" t="s">
        <v>575</v>
      </c>
      <c r="D640" s="328"/>
      <c r="E640" s="54" t="s">
        <v>573</v>
      </c>
      <c r="F640" s="318" t="s">
        <v>1908</v>
      </c>
      <c r="G640" s="318"/>
      <c r="H640" s="318"/>
      <c r="I640" s="257">
        <f t="shared" si="152"/>
        <v>1.5249689440993788</v>
      </c>
      <c r="J640" s="137">
        <f t="shared" si="153"/>
        <v>1.372472049689441</v>
      </c>
      <c r="K640" s="137">
        <f t="shared" si="154"/>
        <v>1.296223602484472</v>
      </c>
      <c r="L640" s="137">
        <f t="shared" si="155"/>
        <v>1.219975155279503</v>
      </c>
      <c r="M640" s="137">
        <f t="shared" si="156"/>
        <v>1.1437267080745341</v>
      </c>
      <c r="N640" s="179">
        <v>0.72</v>
      </c>
    </row>
    <row r="641" spans="2:14" ht="12.75" customHeight="1">
      <c r="B641" s="131" t="s">
        <v>576</v>
      </c>
      <c r="C641" s="328" t="s">
        <v>577</v>
      </c>
      <c r="D641" s="328"/>
      <c r="E641" s="54" t="s">
        <v>578</v>
      </c>
      <c r="F641" s="318" t="s">
        <v>579</v>
      </c>
      <c r="G641" s="318"/>
      <c r="H641" s="318"/>
      <c r="I641" s="257">
        <f t="shared" si="152"/>
        <v>2.711055900621118</v>
      </c>
      <c r="J641" s="137">
        <f t="shared" si="153"/>
        <v>2.4399503105590066</v>
      </c>
      <c r="K641" s="137">
        <f t="shared" si="154"/>
        <v>2.3043975155279504</v>
      </c>
      <c r="L641" s="137">
        <f t="shared" si="155"/>
        <v>2.1688447204968946</v>
      </c>
      <c r="M641" s="137">
        <f t="shared" si="156"/>
        <v>2.0332919254658384</v>
      </c>
      <c r="N641" s="179">
        <v>1.28</v>
      </c>
    </row>
    <row r="642" spans="2:14" ht="12.75" customHeight="1">
      <c r="B642" s="131" t="s">
        <v>580</v>
      </c>
      <c r="C642" s="328" t="s">
        <v>581</v>
      </c>
      <c r="D642" s="328"/>
      <c r="E642" s="54" t="s">
        <v>573</v>
      </c>
      <c r="F642" s="318" t="s">
        <v>1908</v>
      </c>
      <c r="G642" s="318"/>
      <c r="H642" s="318"/>
      <c r="I642" s="257">
        <f t="shared" si="152"/>
        <v>2.9016770186335408</v>
      </c>
      <c r="J642" s="137">
        <f t="shared" si="153"/>
        <v>2.611509316770187</v>
      </c>
      <c r="K642" s="137">
        <f t="shared" si="154"/>
        <v>2.4664254658385096</v>
      </c>
      <c r="L642" s="137">
        <f t="shared" si="155"/>
        <v>2.321341614906833</v>
      </c>
      <c r="M642" s="137">
        <f t="shared" si="156"/>
        <v>2.1762577639751557</v>
      </c>
      <c r="N642" s="179">
        <v>1.37</v>
      </c>
    </row>
    <row r="643" spans="2:14" ht="12.75" customHeight="1">
      <c r="B643" s="131" t="s">
        <v>582</v>
      </c>
      <c r="C643" s="328" t="s">
        <v>583</v>
      </c>
      <c r="D643" s="328"/>
      <c r="E643" s="54" t="s">
        <v>578</v>
      </c>
      <c r="F643" s="318" t="s">
        <v>579</v>
      </c>
      <c r="G643" s="318"/>
      <c r="H643" s="318"/>
      <c r="I643" s="257">
        <f t="shared" si="152"/>
        <v>4.384285714285714</v>
      </c>
      <c r="J643" s="137">
        <f t="shared" si="153"/>
        <v>3.945857142857143</v>
      </c>
      <c r="K643" s="137">
        <f t="shared" si="154"/>
        <v>3.726642857142857</v>
      </c>
      <c r="L643" s="137">
        <f t="shared" si="155"/>
        <v>3.5074285714285716</v>
      </c>
      <c r="M643" s="137">
        <f t="shared" si="156"/>
        <v>3.288214285714286</v>
      </c>
      <c r="N643" s="179">
        <v>2.07</v>
      </c>
    </row>
    <row r="644" spans="2:14" ht="12.75" customHeight="1">
      <c r="B644" s="131" t="s">
        <v>584</v>
      </c>
      <c r="C644" s="328" t="s">
        <v>585</v>
      </c>
      <c r="D644" s="328"/>
      <c r="E644" s="54" t="s">
        <v>586</v>
      </c>
      <c r="F644" s="318" t="s">
        <v>587</v>
      </c>
      <c r="G644" s="318"/>
      <c r="H644" s="318"/>
      <c r="I644" s="257">
        <f t="shared" si="152"/>
        <v>0.5718633540372671</v>
      </c>
      <c r="J644" s="137">
        <f t="shared" si="153"/>
        <v>0.5146770186335404</v>
      </c>
      <c r="K644" s="137">
        <f t="shared" si="154"/>
        <v>0.486083850931677</v>
      </c>
      <c r="L644" s="137">
        <f t="shared" si="155"/>
        <v>0.4574906832298137</v>
      </c>
      <c r="M644" s="137">
        <f t="shared" si="156"/>
        <v>0.4288975155279503</v>
      </c>
      <c r="N644" s="179">
        <v>0.27</v>
      </c>
    </row>
    <row r="645" spans="2:14" ht="12.75" customHeight="1">
      <c r="B645" s="131" t="s">
        <v>588</v>
      </c>
      <c r="C645" s="328" t="s">
        <v>585</v>
      </c>
      <c r="D645" s="328"/>
      <c r="E645" s="54" t="s">
        <v>586</v>
      </c>
      <c r="F645" s="318" t="s">
        <v>589</v>
      </c>
      <c r="G645" s="318"/>
      <c r="H645" s="318"/>
      <c r="I645" s="257">
        <f t="shared" si="152"/>
        <v>1.3343478260869566</v>
      </c>
      <c r="J645" s="137">
        <f t="shared" si="153"/>
        <v>1.2009130434782609</v>
      </c>
      <c r="K645" s="137">
        <f t="shared" si="154"/>
        <v>1.1341956521739132</v>
      </c>
      <c r="L645" s="137">
        <f t="shared" si="155"/>
        <v>1.0674782608695652</v>
      </c>
      <c r="M645" s="137">
        <f t="shared" si="156"/>
        <v>1.0007608695652175</v>
      </c>
      <c r="N645" s="179">
        <v>0.63</v>
      </c>
    </row>
    <row r="646" spans="2:14" ht="12.75" customHeight="1">
      <c r="B646" s="131" t="s">
        <v>590</v>
      </c>
      <c r="C646" s="328" t="s">
        <v>585</v>
      </c>
      <c r="D646" s="328"/>
      <c r="E646" s="54" t="s">
        <v>586</v>
      </c>
      <c r="F646" s="318" t="s">
        <v>591</v>
      </c>
      <c r="G646" s="318"/>
      <c r="H646" s="318"/>
      <c r="I646" s="257">
        <f t="shared" si="152"/>
        <v>1.6732298136645964</v>
      </c>
      <c r="J646" s="137">
        <f t="shared" si="153"/>
        <v>1.5059068322981368</v>
      </c>
      <c r="K646" s="137">
        <f t="shared" si="154"/>
        <v>1.422245341614907</v>
      </c>
      <c r="L646" s="137">
        <f t="shared" si="155"/>
        <v>1.3385838509316772</v>
      </c>
      <c r="M646" s="137">
        <f t="shared" si="156"/>
        <v>1.2549223602484474</v>
      </c>
      <c r="N646" s="179">
        <v>0.79</v>
      </c>
    </row>
    <row r="647" spans="2:14" ht="12.75" customHeight="1">
      <c r="B647" s="131" t="s">
        <v>592</v>
      </c>
      <c r="C647" s="328" t="s">
        <v>593</v>
      </c>
      <c r="D647" s="328"/>
      <c r="E647" s="54" t="s">
        <v>586</v>
      </c>
      <c r="F647" s="318" t="s">
        <v>1831</v>
      </c>
      <c r="G647" s="318"/>
      <c r="H647" s="318"/>
      <c r="I647" s="257">
        <f t="shared" si="152"/>
        <v>4.341925465838509</v>
      </c>
      <c r="J647" s="137">
        <f t="shared" si="153"/>
        <v>3.907732919254658</v>
      </c>
      <c r="K647" s="137">
        <f t="shared" si="154"/>
        <v>3.6906366459627327</v>
      </c>
      <c r="L647" s="137">
        <f t="shared" si="155"/>
        <v>3.4735403726708074</v>
      </c>
      <c r="M647" s="137">
        <f t="shared" si="156"/>
        <v>3.2564440993788817</v>
      </c>
      <c r="N647" s="179">
        <v>2.05</v>
      </c>
    </row>
    <row r="648" spans="2:14" ht="12.75" customHeight="1">
      <c r="B648" s="131" t="s">
        <v>594</v>
      </c>
      <c r="C648" s="328" t="s">
        <v>595</v>
      </c>
      <c r="D648" s="328"/>
      <c r="E648" s="54" t="s">
        <v>586</v>
      </c>
      <c r="F648" s="318" t="s">
        <v>1831</v>
      </c>
      <c r="G648" s="318"/>
      <c r="H648" s="318"/>
      <c r="I648" s="257">
        <f t="shared" si="152"/>
        <v>3.0287577639751553</v>
      </c>
      <c r="J648" s="137">
        <f t="shared" si="153"/>
        <v>2.72588198757764</v>
      </c>
      <c r="K648" s="137">
        <f t="shared" si="154"/>
        <v>2.5744440993788817</v>
      </c>
      <c r="L648" s="137">
        <f t="shared" si="155"/>
        <v>2.4230062111801245</v>
      </c>
      <c r="M648" s="137">
        <f t="shared" si="156"/>
        <v>2.2715683229813664</v>
      </c>
      <c r="N648" s="179">
        <v>1.43</v>
      </c>
    </row>
    <row r="649" spans="2:14" ht="12.75" customHeight="1">
      <c r="B649" s="131" t="s">
        <v>596</v>
      </c>
      <c r="C649" s="328" t="s">
        <v>597</v>
      </c>
      <c r="D649" s="328"/>
      <c r="E649" s="54" t="s">
        <v>598</v>
      </c>
      <c r="F649" s="318" t="s">
        <v>1919</v>
      </c>
      <c r="G649" s="318"/>
      <c r="H649" s="318"/>
      <c r="I649" s="257">
        <f t="shared" si="152"/>
        <v>1.5249689440993788</v>
      </c>
      <c r="J649" s="137">
        <f t="shared" si="153"/>
        <v>1.372472049689441</v>
      </c>
      <c r="K649" s="137">
        <f t="shared" si="154"/>
        <v>1.296223602484472</v>
      </c>
      <c r="L649" s="137">
        <f t="shared" si="155"/>
        <v>1.219975155279503</v>
      </c>
      <c r="M649" s="137">
        <f t="shared" si="156"/>
        <v>1.1437267080745341</v>
      </c>
      <c r="N649" s="179">
        <v>0.72</v>
      </c>
    </row>
    <row r="650" spans="2:14" ht="12.75" customHeight="1">
      <c r="B650" s="131" t="s">
        <v>599</v>
      </c>
      <c r="C650" s="328" t="s">
        <v>595</v>
      </c>
      <c r="D650" s="328"/>
      <c r="E650" s="54" t="s">
        <v>586</v>
      </c>
      <c r="F650" s="318" t="s">
        <v>600</v>
      </c>
      <c r="G650" s="318"/>
      <c r="H650" s="318"/>
      <c r="I650" s="257">
        <f t="shared" si="152"/>
        <v>1.2919875776397514</v>
      </c>
      <c r="J650" s="137">
        <f t="shared" si="153"/>
        <v>1.1627888198757763</v>
      </c>
      <c r="K650" s="137">
        <f t="shared" si="154"/>
        <v>1.0981894409937887</v>
      </c>
      <c r="L650" s="137">
        <f t="shared" si="155"/>
        <v>1.033590062111801</v>
      </c>
      <c r="M650" s="137">
        <f t="shared" si="156"/>
        <v>0.9689906832298135</v>
      </c>
      <c r="N650" s="179">
        <v>0.61</v>
      </c>
    </row>
    <row r="651" spans="2:14" ht="12.75" customHeight="1">
      <c r="B651" s="131" t="s">
        <v>601</v>
      </c>
      <c r="C651" s="328" t="s">
        <v>595</v>
      </c>
      <c r="D651" s="328"/>
      <c r="E651" s="54" t="s">
        <v>586</v>
      </c>
      <c r="F651" s="318" t="s">
        <v>567</v>
      </c>
      <c r="G651" s="318"/>
      <c r="H651" s="318"/>
      <c r="I651" s="257">
        <f t="shared" si="152"/>
        <v>1.7155900621118014</v>
      </c>
      <c r="J651" s="137">
        <f t="shared" si="153"/>
        <v>1.5440310559006214</v>
      </c>
      <c r="K651" s="137">
        <f t="shared" si="154"/>
        <v>1.4582515527950313</v>
      </c>
      <c r="L651" s="137">
        <f t="shared" si="155"/>
        <v>1.3724720496894411</v>
      </c>
      <c r="M651" s="137">
        <f t="shared" si="156"/>
        <v>1.286692546583851</v>
      </c>
      <c r="N651" s="179">
        <v>0.81</v>
      </c>
    </row>
    <row r="652" spans="2:14" ht="12.75" customHeight="1">
      <c r="B652" s="131" t="s">
        <v>602</v>
      </c>
      <c r="C652" s="328" t="s">
        <v>595</v>
      </c>
      <c r="D652" s="328"/>
      <c r="E652" s="54" t="s">
        <v>586</v>
      </c>
      <c r="F652" s="318" t="s">
        <v>603</v>
      </c>
      <c r="G652" s="318"/>
      <c r="H652" s="318"/>
      <c r="I652" s="257">
        <f t="shared" si="152"/>
        <v>2.5627950310559005</v>
      </c>
      <c r="J652" s="137">
        <f t="shared" si="153"/>
        <v>2.3065155279503107</v>
      </c>
      <c r="K652" s="137">
        <f t="shared" si="154"/>
        <v>2.178375776397515</v>
      </c>
      <c r="L652" s="137">
        <f t="shared" si="155"/>
        <v>2.0502360248447205</v>
      </c>
      <c r="M652" s="137">
        <f t="shared" si="156"/>
        <v>1.9220962732919253</v>
      </c>
      <c r="N652" s="179">
        <v>1.21</v>
      </c>
    </row>
    <row r="653" spans="2:14" ht="12.75" customHeight="1">
      <c r="B653" s="131" t="s">
        <v>604</v>
      </c>
      <c r="C653" s="328" t="s">
        <v>605</v>
      </c>
      <c r="D653" s="328"/>
      <c r="E653" s="54" t="s">
        <v>586</v>
      </c>
      <c r="F653" s="318" t="s">
        <v>587</v>
      </c>
      <c r="G653" s="318"/>
      <c r="H653" s="318"/>
      <c r="I653" s="257">
        <f t="shared" si="152"/>
        <v>1.0801863354037267</v>
      </c>
      <c r="J653" s="137">
        <f t="shared" si="153"/>
        <v>0.972167701863354</v>
      </c>
      <c r="K653" s="137">
        <f t="shared" si="154"/>
        <v>0.9181583850931676</v>
      </c>
      <c r="L653" s="137">
        <f t="shared" si="155"/>
        <v>0.8641490683229813</v>
      </c>
      <c r="M653" s="137">
        <f t="shared" si="156"/>
        <v>0.810139751552795</v>
      </c>
      <c r="N653" s="179">
        <v>0.51</v>
      </c>
    </row>
    <row r="654" spans="2:14" ht="12.75" customHeight="1">
      <c r="B654" s="131" t="s">
        <v>606</v>
      </c>
      <c r="C654" s="328" t="s">
        <v>607</v>
      </c>
      <c r="D654" s="328"/>
      <c r="E654" s="54" t="s">
        <v>586</v>
      </c>
      <c r="F654" s="318" t="s">
        <v>587</v>
      </c>
      <c r="G654" s="318"/>
      <c r="H654" s="318"/>
      <c r="I654" s="257">
        <f t="shared" si="152"/>
        <v>0.6777639751552795</v>
      </c>
      <c r="J654" s="137">
        <f t="shared" si="153"/>
        <v>0.6099875776397516</v>
      </c>
      <c r="K654" s="137">
        <f t="shared" si="154"/>
        <v>0.5760993788819876</v>
      </c>
      <c r="L654" s="137">
        <f t="shared" si="155"/>
        <v>0.5422111801242236</v>
      </c>
      <c r="M654" s="137">
        <f t="shared" si="156"/>
        <v>0.5083229813664596</v>
      </c>
      <c r="N654" s="179">
        <v>0.32</v>
      </c>
    </row>
    <row r="655" spans="2:14" ht="12.75" customHeight="1">
      <c r="B655" s="131" t="s">
        <v>608</v>
      </c>
      <c r="C655" s="328" t="s">
        <v>607</v>
      </c>
      <c r="D655" s="328"/>
      <c r="E655" s="54" t="s">
        <v>586</v>
      </c>
      <c r="F655" s="318" t="s">
        <v>589</v>
      </c>
      <c r="G655" s="318"/>
      <c r="H655" s="318"/>
      <c r="I655" s="257">
        <f t="shared" si="152"/>
        <v>1.2072670807453416</v>
      </c>
      <c r="J655" s="137">
        <f t="shared" si="153"/>
        <v>1.0865403726708074</v>
      </c>
      <c r="K655" s="137">
        <f t="shared" si="154"/>
        <v>1.0261770186335404</v>
      </c>
      <c r="L655" s="137">
        <f t="shared" si="155"/>
        <v>0.9658136645962734</v>
      </c>
      <c r="M655" s="137">
        <f t="shared" si="156"/>
        <v>0.9054503105590062</v>
      </c>
      <c r="N655" s="179">
        <v>0.57</v>
      </c>
    </row>
    <row r="656" spans="2:14" ht="12.75" customHeight="1">
      <c r="B656" s="131" t="s">
        <v>609</v>
      </c>
      <c r="C656" s="328" t="s">
        <v>607</v>
      </c>
      <c r="D656" s="328"/>
      <c r="E656" s="54" t="s">
        <v>586</v>
      </c>
      <c r="F656" s="318" t="s">
        <v>591</v>
      </c>
      <c r="G656" s="318"/>
      <c r="H656" s="318"/>
      <c r="I656" s="257">
        <f t="shared" si="152"/>
        <v>1.757950310559006</v>
      </c>
      <c r="J656" s="137">
        <f t="shared" si="153"/>
        <v>1.5821552795031053</v>
      </c>
      <c r="K656" s="137">
        <f t="shared" si="154"/>
        <v>1.494257763975155</v>
      </c>
      <c r="L656" s="137">
        <f t="shared" si="155"/>
        <v>1.4063602484472049</v>
      </c>
      <c r="M656" s="137">
        <f t="shared" si="156"/>
        <v>1.3184627329192544</v>
      </c>
      <c r="N656" s="179">
        <v>0.83</v>
      </c>
    </row>
    <row r="657" spans="2:14" ht="12.75" customHeight="1">
      <c r="B657" s="131" t="s">
        <v>610</v>
      </c>
      <c r="C657" s="328" t="s">
        <v>611</v>
      </c>
      <c r="D657" s="328"/>
      <c r="E657" s="54"/>
      <c r="F657" s="318" t="s">
        <v>1908</v>
      </c>
      <c r="G657" s="318"/>
      <c r="H657" s="318"/>
      <c r="I657" s="257">
        <f t="shared" si="152"/>
        <v>1.6732298136645964</v>
      </c>
      <c r="J657" s="137">
        <f t="shared" si="153"/>
        <v>1.5059068322981368</v>
      </c>
      <c r="K657" s="137">
        <f t="shared" si="154"/>
        <v>1.422245341614907</v>
      </c>
      <c r="L657" s="137">
        <f t="shared" si="155"/>
        <v>1.3385838509316772</v>
      </c>
      <c r="M657" s="137">
        <f t="shared" si="156"/>
        <v>1.2549223602484474</v>
      </c>
      <c r="N657" s="179">
        <v>0.79</v>
      </c>
    </row>
    <row r="658" spans="2:14" ht="12.75" customHeight="1">
      <c r="B658" s="131" t="s">
        <v>612</v>
      </c>
      <c r="C658" s="328" t="s">
        <v>613</v>
      </c>
      <c r="D658" s="328"/>
      <c r="E658" s="54" t="s">
        <v>614</v>
      </c>
      <c r="F658" s="318"/>
      <c r="G658" s="318"/>
      <c r="H658" s="318"/>
      <c r="I658" s="257">
        <f t="shared" si="152"/>
        <v>1.0166459627329192</v>
      </c>
      <c r="J658" s="137">
        <f t="shared" si="153"/>
        <v>0.9149813664596272</v>
      </c>
      <c r="K658" s="137">
        <f t="shared" si="154"/>
        <v>0.8641490683229813</v>
      </c>
      <c r="L658" s="137">
        <f t="shared" si="155"/>
        <v>0.8133167701863354</v>
      </c>
      <c r="M658" s="137">
        <f t="shared" si="156"/>
        <v>0.7624844720496894</v>
      </c>
      <c r="N658" s="179">
        <v>0.48</v>
      </c>
    </row>
    <row r="659" spans="2:14" ht="12.75" customHeight="1">
      <c r="B659" s="131" t="s">
        <v>615</v>
      </c>
      <c r="C659" s="328" t="s">
        <v>616</v>
      </c>
      <c r="D659" s="328"/>
      <c r="E659" s="54" t="s">
        <v>614</v>
      </c>
      <c r="F659" s="318"/>
      <c r="G659" s="318"/>
      <c r="H659" s="318"/>
      <c r="I659" s="257">
        <f t="shared" si="152"/>
        <v>1.5249689440993788</v>
      </c>
      <c r="J659" s="137">
        <f t="shared" si="153"/>
        <v>1.372472049689441</v>
      </c>
      <c r="K659" s="137">
        <f t="shared" si="154"/>
        <v>1.296223602484472</v>
      </c>
      <c r="L659" s="137">
        <f t="shared" si="155"/>
        <v>1.219975155279503</v>
      </c>
      <c r="M659" s="137">
        <f t="shared" si="156"/>
        <v>1.1437267080745341</v>
      </c>
      <c r="N659" s="179">
        <v>0.72</v>
      </c>
    </row>
    <row r="660" spans="2:14" ht="12.75" customHeight="1">
      <c r="B660" s="131" t="s">
        <v>617</v>
      </c>
      <c r="C660" s="328" t="s">
        <v>613</v>
      </c>
      <c r="D660" s="328"/>
      <c r="E660" s="54" t="s">
        <v>618</v>
      </c>
      <c r="F660" s="318"/>
      <c r="G660" s="318"/>
      <c r="H660" s="318"/>
      <c r="I660" s="257">
        <f t="shared" si="152"/>
        <v>1.2919875776397514</v>
      </c>
      <c r="J660" s="137">
        <f t="shared" si="153"/>
        <v>1.1627888198757763</v>
      </c>
      <c r="K660" s="137">
        <f t="shared" si="154"/>
        <v>1.0981894409937887</v>
      </c>
      <c r="L660" s="137">
        <f t="shared" si="155"/>
        <v>1.033590062111801</v>
      </c>
      <c r="M660" s="137">
        <f t="shared" si="156"/>
        <v>0.9689906832298135</v>
      </c>
      <c r="N660" s="179">
        <v>0.61</v>
      </c>
    </row>
    <row r="661" spans="2:14" ht="12.75" customHeight="1">
      <c r="B661" s="131" t="s">
        <v>619</v>
      </c>
      <c r="C661" s="328" t="s">
        <v>620</v>
      </c>
      <c r="D661" s="328"/>
      <c r="E661" s="54"/>
      <c r="F661" s="318" t="s">
        <v>376</v>
      </c>
      <c r="G661" s="318"/>
      <c r="H661" s="318"/>
      <c r="I661" s="257">
        <f t="shared" si="152"/>
        <v>0.5295031055900621</v>
      </c>
      <c r="J661" s="137">
        <f t="shared" si="153"/>
        <v>0.4765527950310559</v>
      </c>
      <c r="K661" s="137">
        <f t="shared" si="154"/>
        <v>0.45007763975155274</v>
      </c>
      <c r="L661" s="137">
        <f t="shared" si="155"/>
        <v>0.4236024844720497</v>
      </c>
      <c r="M661" s="137">
        <f t="shared" si="156"/>
        <v>0.39712732919254656</v>
      </c>
      <c r="N661" s="179">
        <v>0.25</v>
      </c>
    </row>
    <row r="662" spans="2:14" ht="12.75" customHeight="1">
      <c r="B662" s="132"/>
      <c r="C662" s="180"/>
      <c r="D662" s="117"/>
      <c r="E662" s="117"/>
      <c r="F662" s="117"/>
      <c r="G662" s="117"/>
      <c r="H662" s="117"/>
      <c r="I662" s="181"/>
      <c r="J662" s="137"/>
      <c r="K662" s="137"/>
      <c r="L662" s="137"/>
      <c r="M662" s="137"/>
      <c r="N662" s="181"/>
    </row>
    <row r="663" spans="2:14" ht="12.75" customHeight="1">
      <c r="B663" s="292" t="s">
        <v>621</v>
      </c>
      <c r="C663" s="292"/>
      <c r="D663" s="292"/>
      <c r="E663" s="292"/>
      <c r="F663" s="292"/>
      <c r="G663" s="292"/>
      <c r="H663" s="292"/>
      <c r="I663" s="179"/>
      <c r="J663" s="137"/>
      <c r="K663" s="137"/>
      <c r="L663" s="137"/>
      <c r="M663" s="137"/>
      <c r="N663" s="142"/>
    </row>
    <row r="664" spans="2:14" ht="12.75" customHeight="1">
      <c r="B664" s="304" t="s">
        <v>1747</v>
      </c>
      <c r="C664" s="304" t="s">
        <v>1748</v>
      </c>
      <c r="D664" s="304"/>
      <c r="E664" s="304"/>
      <c r="F664" s="304"/>
      <c r="G664" s="305" t="s">
        <v>622</v>
      </c>
      <c r="H664" s="305"/>
      <c r="I664" s="301" t="s">
        <v>1750</v>
      </c>
      <c r="J664" s="301" t="s">
        <v>1750</v>
      </c>
      <c r="K664" s="301" t="s">
        <v>1750</v>
      </c>
      <c r="L664" s="301" t="s">
        <v>1750</v>
      </c>
      <c r="M664" s="301" t="s">
        <v>1750</v>
      </c>
      <c r="N664" s="298" t="s">
        <v>1750</v>
      </c>
    </row>
    <row r="665" spans="2:14" ht="12.75" customHeight="1">
      <c r="B665" s="304"/>
      <c r="C665" s="304"/>
      <c r="D665" s="304"/>
      <c r="E665" s="304"/>
      <c r="F665" s="304"/>
      <c r="G665" s="305"/>
      <c r="H665" s="305"/>
      <c r="I665" s="301"/>
      <c r="J665" s="301"/>
      <c r="K665" s="301"/>
      <c r="L665" s="301"/>
      <c r="M665" s="301"/>
      <c r="N665" s="298"/>
    </row>
    <row r="666" spans="2:14" ht="12.75" customHeight="1">
      <c r="B666" s="131" t="s">
        <v>623</v>
      </c>
      <c r="C666" s="328" t="s">
        <v>624</v>
      </c>
      <c r="D666" s="328"/>
      <c r="E666" s="328"/>
      <c r="F666" s="328"/>
      <c r="G666" s="318" t="s">
        <v>625</v>
      </c>
      <c r="H666" s="318"/>
      <c r="I666" s="257">
        <f>(N666/8.05)*$D$8*1.1</f>
        <v>8.048447204968944</v>
      </c>
      <c r="J666" s="137">
        <f>I666*0.9</f>
        <v>7.24360248447205</v>
      </c>
      <c r="K666" s="137">
        <f>I666*0.85</f>
        <v>6.8411801242236026</v>
      </c>
      <c r="L666" s="137">
        <f>I666*0.8</f>
        <v>6.438757763975156</v>
      </c>
      <c r="M666" s="137">
        <f>I666*0.75</f>
        <v>6.036335403726708</v>
      </c>
      <c r="N666" s="179">
        <v>3.8</v>
      </c>
    </row>
    <row r="667" spans="2:14" ht="12.75" customHeight="1">
      <c r="B667" s="131" t="s">
        <v>626</v>
      </c>
      <c r="C667" s="328" t="s">
        <v>627</v>
      </c>
      <c r="D667" s="328"/>
      <c r="E667" s="328"/>
      <c r="F667" s="328"/>
      <c r="G667" s="318" t="s">
        <v>625</v>
      </c>
      <c r="H667" s="318"/>
      <c r="I667" s="257">
        <f>(N667/8.05)*$D$8*1.1</f>
        <v>2.3086335403726714</v>
      </c>
      <c r="J667" s="137">
        <f>I667*0.9</f>
        <v>2.0777701863354046</v>
      </c>
      <c r="K667" s="137">
        <f>I667*0.85</f>
        <v>1.9623385093167707</v>
      </c>
      <c r="L667" s="137">
        <f>I667*0.8</f>
        <v>1.8469068322981372</v>
      </c>
      <c r="M667" s="137">
        <f>I667*0.75</f>
        <v>1.7314751552795036</v>
      </c>
      <c r="N667" s="179">
        <v>1.09</v>
      </c>
    </row>
    <row r="668" spans="2:14" ht="12.75" customHeight="1">
      <c r="B668" s="131" t="s">
        <v>628</v>
      </c>
      <c r="C668" s="327" t="s">
        <v>629</v>
      </c>
      <c r="D668" s="327"/>
      <c r="E668" s="327"/>
      <c r="F668" s="327"/>
      <c r="G668" s="318" t="s">
        <v>630</v>
      </c>
      <c r="H668" s="318"/>
      <c r="I668" s="257">
        <f>(N668/8.05)*$D$8*1.1</f>
        <v>99.58894409937888</v>
      </c>
      <c r="J668" s="137">
        <f>I668*0.9</f>
        <v>89.630049689441</v>
      </c>
      <c r="K668" s="137">
        <f>I668*0.85</f>
        <v>84.65060248447205</v>
      </c>
      <c r="L668" s="137">
        <f>I668*0.8</f>
        <v>79.67115527950311</v>
      </c>
      <c r="M668" s="137">
        <f>I668*0.75</f>
        <v>74.69170807453416</v>
      </c>
      <c r="N668" s="179">
        <v>47.02</v>
      </c>
    </row>
    <row r="669" spans="2:14" ht="12.75" customHeight="1">
      <c r="B669" s="131" t="s">
        <v>628</v>
      </c>
      <c r="C669" s="327" t="s">
        <v>637</v>
      </c>
      <c r="D669" s="327"/>
      <c r="E669" s="327"/>
      <c r="F669" s="327"/>
      <c r="G669" s="318" t="s">
        <v>630</v>
      </c>
      <c r="H669" s="318"/>
      <c r="I669" s="257">
        <f>(N669/8.05)*$D$8*1.1</f>
        <v>255.32639751552796</v>
      </c>
      <c r="J669" s="137">
        <f>I669*0.9</f>
        <v>229.79375776397518</v>
      </c>
      <c r="K669" s="137">
        <f>I669*0.85</f>
        <v>217.02743788819876</v>
      </c>
      <c r="L669" s="137">
        <f>I669*0.8</f>
        <v>204.26111801242237</v>
      </c>
      <c r="M669" s="137">
        <f>I669*0.75</f>
        <v>191.49479813664595</v>
      </c>
      <c r="N669" s="179">
        <v>120.55</v>
      </c>
    </row>
    <row r="670" spans="2:14" ht="12.75" customHeight="1">
      <c r="B670" s="131" t="s">
        <v>628</v>
      </c>
      <c r="C670" s="327" t="s">
        <v>638</v>
      </c>
      <c r="D670" s="327"/>
      <c r="E670" s="327"/>
      <c r="F670" s="327"/>
      <c r="G670" s="318" t="s">
        <v>630</v>
      </c>
      <c r="H670" s="318"/>
      <c r="I670" s="257">
        <f>(N670/8.05)*$D$8*1.1</f>
        <v>392.74304347826086</v>
      </c>
      <c r="J670" s="137">
        <f>I670*0.9</f>
        <v>353.46873913043476</v>
      </c>
      <c r="K670" s="137">
        <f>I670*0.85</f>
        <v>333.83158695652173</v>
      </c>
      <c r="L670" s="137">
        <f>I670*0.8</f>
        <v>314.1944347826087</v>
      </c>
      <c r="M670" s="137">
        <f>I670*0.75</f>
        <v>294.55728260869563</v>
      </c>
      <c r="N670" s="179">
        <v>185.43</v>
      </c>
    </row>
    <row r="671" spans="2:14" ht="12.75" customHeight="1">
      <c r="B671" s="132"/>
      <c r="C671" s="180"/>
      <c r="D671" s="117"/>
      <c r="E671" s="117"/>
      <c r="F671" s="117"/>
      <c r="G671" s="117"/>
      <c r="H671" s="117"/>
      <c r="I671" s="181"/>
      <c r="J671" s="182"/>
      <c r="K671" s="182"/>
      <c r="L671" s="182"/>
      <c r="M671" s="182"/>
      <c r="N671" s="181"/>
    </row>
    <row r="672" spans="2:14" ht="12.75" customHeight="1">
      <c r="B672" s="292" t="s">
        <v>639</v>
      </c>
      <c r="C672" s="292"/>
      <c r="D672" s="292"/>
      <c r="E672" s="292"/>
      <c r="F672" s="292"/>
      <c r="G672" s="292"/>
      <c r="H672" s="292"/>
      <c r="I672" s="179"/>
      <c r="J672" s="137"/>
      <c r="K672" s="137"/>
      <c r="L672" s="137"/>
      <c r="M672" s="137"/>
      <c r="N672" s="142"/>
    </row>
    <row r="673" spans="2:14" ht="12.75" customHeight="1">
      <c r="B673" s="304" t="s">
        <v>1747</v>
      </c>
      <c r="C673" s="304" t="s">
        <v>1748</v>
      </c>
      <c r="D673" s="270" t="s">
        <v>1749</v>
      </c>
      <c r="E673" s="270"/>
      <c r="F673" s="270"/>
      <c r="G673" s="270"/>
      <c r="H673" s="270"/>
      <c r="I673" s="301" t="s">
        <v>1750</v>
      </c>
      <c r="J673" s="301" t="s">
        <v>1750</v>
      </c>
      <c r="K673" s="301" t="s">
        <v>1750</v>
      </c>
      <c r="L673" s="301" t="s">
        <v>1750</v>
      </c>
      <c r="M673" s="301" t="s">
        <v>1750</v>
      </c>
      <c r="N673" s="298" t="s">
        <v>1750</v>
      </c>
    </row>
    <row r="674" spans="2:14" ht="51" customHeight="1">
      <c r="B674" s="304"/>
      <c r="C674" s="304"/>
      <c r="D674" s="298" t="s">
        <v>640</v>
      </c>
      <c r="E674" s="298"/>
      <c r="F674" s="29" t="s">
        <v>641</v>
      </c>
      <c r="G674" s="28" t="s">
        <v>642</v>
      </c>
      <c r="H674" s="28" t="s">
        <v>643</v>
      </c>
      <c r="I674" s="301"/>
      <c r="J674" s="301"/>
      <c r="K674" s="301"/>
      <c r="L674" s="301"/>
      <c r="M674" s="301"/>
      <c r="N674" s="298"/>
    </row>
    <row r="675" spans="2:14" ht="12.75" customHeight="1">
      <c r="B675" s="183" t="s">
        <v>644</v>
      </c>
      <c r="C675" s="184" t="s">
        <v>645</v>
      </c>
      <c r="D675" s="325" t="s">
        <v>646</v>
      </c>
      <c r="E675" s="325"/>
      <c r="F675" s="185" t="s">
        <v>647</v>
      </c>
      <c r="G675" s="185"/>
      <c r="H675" s="185"/>
      <c r="I675" s="257">
        <f aca="true" t="shared" si="157" ref="I675:I700">(N675/8.05)*$D$8*1.1</f>
        <v>97.9580745341615</v>
      </c>
      <c r="J675" s="23">
        <f aca="true" t="shared" si="158" ref="J675:J700">I675*0.95</f>
        <v>93.06017080745343</v>
      </c>
      <c r="K675" s="23">
        <f aca="true" t="shared" si="159" ref="K675:K700">I675*0.9</f>
        <v>88.16226708074535</v>
      </c>
      <c r="L675" s="23">
        <f aca="true" t="shared" si="160" ref="L675:L700">I675*0.8</f>
        <v>78.3664596273292</v>
      </c>
      <c r="M675" s="23">
        <f aca="true" t="shared" si="161" ref="M675:M700">I675*0.7</f>
        <v>68.57065217391306</v>
      </c>
      <c r="N675" s="186">
        <v>46.25</v>
      </c>
    </row>
    <row r="676" spans="2:14" ht="12.75" customHeight="1">
      <c r="B676" s="183" t="s">
        <v>648</v>
      </c>
      <c r="C676" s="184" t="s">
        <v>645</v>
      </c>
      <c r="D676" s="325" t="s">
        <v>646</v>
      </c>
      <c r="E676" s="325"/>
      <c r="F676" s="185" t="s">
        <v>649</v>
      </c>
      <c r="G676" s="185"/>
      <c r="H676" s="185"/>
      <c r="I676" s="257">
        <f t="shared" si="157"/>
        <v>328.29192546583846</v>
      </c>
      <c r="J676" s="23">
        <f t="shared" si="158"/>
        <v>311.87732919254654</v>
      </c>
      <c r="K676" s="23">
        <f t="shared" si="159"/>
        <v>295.4627329192546</v>
      </c>
      <c r="L676" s="23">
        <f t="shared" si="160"/>
        <v>262.6335403726708</v>
      </c>
      <c r="M676" s="23">
        <f t="shared" si="161"/>
        <v>229.80434782608694</v>
      </c>
      <c r="N676" s="186">
        <v>155</v>
      </c>
    </row>
    <row r="677" spans="2:14" ht="12.75" customHeight="1">
      <c r="B677" s="183" t="s">
        <v>650</v>
      </c>
      <c r="C677" s="184" t="s">
        <v>645</v>
      </c>
      <c r="D677" s="325" t="s">
        <v>651</v>
      </c>
      <c r="E677" s="325"/>
      <c r="F677" s="185" t="s">
        <v>652</v>
      </c>
      <c r="G677" s="185"/>
      <c r="H677" s="185"/>
      <c r="I677" s="257">
        <f t="shared" si="157"/>
        <v>158.85093167701862</v>
      </c>
      <c r="J677" s="23">
        <f t="shared" si="158"/>
        <v>150.9083850931677</v>
      </c>
      <c r="K677" s="23">
        <f t="shared" si="159"/>
        <v>142.96583850931677</v>
      </c>
      <c r="L677" s="23">
        <f t="shared" si="160"/>
        <v>127.0807453416149</v>
      </c>
      <c r="M677" s="23">
        <f t="shared" si="161"/>
        <v>111.19565217391305</v>
      </c>
      <c r="N677" s="186">
        <v>75</v>
      </c>
    </row>
    <row r="678" spans="2:14" ht="12.75" customHeight="1">
      <c r="B678" s="183" t="s">
        <v>653</v>
      </c>
      <c r="C678" s="184" t="s">
        <v>645</v>
      </c>
      <c r="D678" s="325" t="s">
        <v>651</v>
      </c>
      <c r="E678" s="325"/>
      <c r="F678" s="185" t="s">
        <v>654</v>
      </c>
      <c r="G678" s="185"/>
      <c r="H678" s="185"/>
      <c r="I678" s="257">
        <f t="shared" si="157"/>
        <v>783.664596273292</v>
      </c>
      <c r="J678" s="23">
        <f t="shared" si="158"/>
        <v>744.4813664596275</v>
      </c>
      <c r="K678" s="23">
        <f t="shared" si="159"/>
        <v>705.2981366459628</v>
      </c>
      <c r="L678" s="23">
        <f t="shared" si="160"/>
        <v>626.9316770186336</v>
      </c>
      <c r="M678" s="23">
        <f t="shared" si="161"/>
        <v>548.5652173913045</v>
      </c>
      <c r="N678" s="186">
        <v>370</v>
      </c>
    </row>
    <row r="679" spans="2:14" ht="12.75" customHeight="1">
      <c r="B679" s="183" t="s">
        <v>655</v>
      </c>
      <c r="C679" s="184" t="s">
        <v>645</v>
      </c>
      <c r="D679" s="325" t="s">
        <v>646</v>
      </c>
      <c r="E679" s="325"/>
      <c r="F679" s="185"/>
      <c r="G679" s="185"/>
      <c r="H679" s="185"/>
      <c r="I679" s="257">
        <f t="shared" si="157"/>
        <v>381.2422360248447</v>
      </c>
      <c r="J679" s="23">
        <f t="shared" si="158"/>
        <v>362.1801242236025</v>
      </c>
      <c r="K679" s="23">
        <f t="shared" si="159"/>
        <v>343.11801242236027</v>
      </c>
      <c r="L679" s="23">
        <f t="shared" si="160"/>
        <v>304.99378881987576</v>
      </c>
      <c r="M679" s="23">
        <f t="shared" si="161"/>
        <v>266.8695652173913</v>
      </c>
      <c r="N679" s="186">
        <v>180</v>
      </c>
    </row>
    <row r="680" spans="2:14" ht="12.75" customHeight="1">
      <c r="B680" s="183" t="s">
        <v>656</v>
      </c>
      <c r="C680" s="184" t="s">
        <v>645</v>
      </c>
      <c r="D680" s="325" t="s">
        <v>651</v>
      </c>
      <c r="E680" s="325"/>
      <c r="F680" s="185"/>
      <c r="G680" s="185"/>
      <c r="H680" s="185"/>
      <c r="I680" s="257">
        <f t="shared" si="157"/>
        <v>381.2422360248447</v>
      </c>
      <c r="J680" s="23">
        <f t="shared" si="158"/>
        <v>362.1801242236025</v>
      </c>
      <c r="K680" s="23">
        <f t="shared" si="159"/>
        <v>343.11801242236027</v>
      </c>
      <c r="L680" s="23">
        <f t="shared" si="160"/>
        <v>304.99378881987576</v>
      </c>
      <c r="M680" s="23">
        <f t="shared" si="161"/>
        <v>266.8695652173913</v>
      </c>
      <c r="N680" s="186">
        <v>180</v>
      </c>
    </row>
    <row r="681" spans="2:14" ht="12.75" customHeight="1">
      <c r="B681" s="183" t="s">
        <v>657</v>
      </c>
      <c r="C681" s="184" t="s">
        <v>645</v>
      </c>
      <c r="D681" s="325" t="s">
        <v>651</v>
      </c>
      <c r="E681" s="325"/>
      <c r="F681" s="185"/>
      <c r="G681" s="185"/>
      <c r="H681" s="185"/>
      <c r="I681" s="257">
        <f t="shared" si="157"/>
        <v>450.0776397515528</v>
      </c>
      <c r="J681" s="23">
        <f t="shared" si="158"/>
        <v>427.5737577639752</v>
      </c>
      <c r="K681" s="23">
        <f t="shared" si="159"/>
        <v>405.0698757763975</v>
      </c>
      <c r="L681" s="23">
        <f t="shared" si="160"/>
        <v>360.0621118012423</v>
      </c>
      <c r="M681" s="23">
        <f t="shared" si="161"/>
        <v>315.054347826087</v>
      </c>
      <c r="N681" s="186">
        <v>212.5</v>
      </c>
    </row>
    <row r="682" spans="2:14" ht="12.75" customHeight="1">
      <c r="B682" s="183" t="s">
        <v>658</v>
      </c>
      <c r="C682" s="184" t="s">
        <v>659</v>
      </c>
      <c r="D682" s="325"/>
      <c r="E682" s="325"/>
      <c r="F682" s="185" t="s">
        <v>660</v>
      </c>
      <c r="G682" s="185"/>
      <c r="H682" s="185"/>
      <c r="I682" s="257">
        <f t="shared" si="157"/>
        <v>71.48291925465838</v>
      </c>
      <c r="J682" s="23">
        <f t="shared" si="158"/>
        <v>67.90877329192547</v>
      </c>
      <c r="K682" s="23">
        <f t="shared" si="159"/>
        <v>64.33462732919254</v>
      </c>
      <c r="L682" s="23">
        <f t="shared" si="160"/>
        <v>57.18633540372671</v>
      </c>
      <c r="M682" s="23">
        <f t="shared" si="161"/>
        <v>50.038043478260875</v>
      </c>
      <c r="N682" s="186">
        <v>33.75</v>
      </c>
    </row>
    <row r="683" spans="2:14" ht="12.75" customHeight="1">
      <c r="B683" s="183" t="s">
        <v>661</v>
      </c>
      <c r="C683" s="184" t="s">
        <v>659</v>
      </c>
      <c r="D683" s="325"/>
      <c r="E683" s="325"/>
      <c r="F683" s="185" t="s">
        <v>662</v>
      </c>
      <c r="G683" s="185"/>
      <c r="H683" s="185"/>
      <c r="I683" s="257">
        <f t="shared" si="157"/>
        <v>222.3913043478261</v>
      </c>
      <c r="J683" s="23">
        <f t="shared" si="158"/>
        <v>211.2717391304348</v>
      </c>
      <c r="K683" s="23">
        <f t="shared" si="159"/>
        <v>200.1521739130435</v>
      </c>
      <c r="L683" s="23">
        <f t="shared" si="160"/>
        <v>177.91304347826087</v>
      </c>
      <c r="M683" s="23">
        <f t="shared" si="161"/>
        <v>155.67391304347828</v>
      </c>
      <c r="N683" s="186">
        <v>105</v>
      </c>
    </row>
    <row r="684" spans="2:14" ht="12.75" customHeight="1">
      <c r="B684" s="183" t="s">
        <v>663</v>
      </c>
      <c r="C684" s="184" t="s">
        <v>645</v>
      </c>
      <c r="D684" s="325" t="s">
        <v>646</v>
      </c>
      <c r="E684" s="325"/>
      <c r="F684" s="185"/>
      <c r="G684" s="185" t="s">
        <v>664</v>
      </c>
      <c r="H684" s="185" t="s">
        <v>665</v>
      </c>
      <c r="I684" s="257">
        <f t="shared" si="157"/>
        <v>77.83695652173914</v>
      </c>
      <c r="J684" s="23">
        <f t="shared" si="158"/>
        <v>73.9451086956522</v>
      </c>
      <c r="K684" s="23">
        <f t="shared" si="159"/>
        <v>70.05326086956522</v>
      </c>
      <c r="L684" s="23">
        <f t="shared" si="160"/>
        <v>62.26956521739132</v>
      </c>
      <c r="M684" s="23">
        <f t="shared" si="161"/>
        <v>54.485869565217406</v>
      </c>
      <c r="N684" s="186">
        <v>36.75</v>
      </c>
    </row>
    <row r="685" spans="2:14" ht="12.75" customHeight="1">
      <c r="B685" s="183" t="s">
        <v>666</v>
      </c>
      <c r="C685" s="184" t="s">
        <v>645</v>
      </c>
      <c r="D685" s="326" t="s">
        <v>667</v>
      </c>
      <c r="E685" s="326"/>
      <c r="F685" s="185"/>
      <c r="G685" s="185" t="s">
        <v>664</v>
      </c>
      <c r="H685" s="185" t="s">
        <v>665</v>
      </c>
      <c r="I685" s="257">
        <f t="shared" si="157"/>
        <v>232.9813664596273</v>
      </c>
      <c r="J685" s="23">
        <f t="shared" si="158"/>
        <v>221.33229813664596</v>
      </c>
      <c r="K685" s="23">
        <f t="shared" si="159"/>
        <v>209.68322981366458</v>
      </c>
      <c r="L685" s="23">
        <f t="shared" si="160"/>
        <v>186.38509316770185</v>
      </c>
      <c r="M685" s="23">
        <f t="shared" si="161"/>
        <v>163.08695652173913</v>
      </c>
      <c r="N685" s="186">
        <v>110</v>
      </c>
    </row>
    <row r="686" spans="2:14" ht="12.75" customHeight="1">
      <c r="B686" s="183" t="s">
        <v>668</v>
      </c>
      <c r="C686" s="184" t="s">
        <v>645</v>
      </c>
      <c r="D686" s="325" t="s">
        <v>646</v>
      </c>
      <c r="E686" s="325"/>
      <c r="F686" s="185"/>
      <c r="G686" s="185"/>
      <c r="H686" s="185" t="s">
        <v>669</v>
      </c>
      <c r="I686" s="257">
        <f t="shared" si="157"/>
        <v>52.95031055900621</v>
      </c>
      <c r="J686" s="23">
        <f t="shared" si="158"/>
        <v>50.30279503105591</v>
      </c>
      <c r="K686" s="23">
        <f t="shared" si="159"/>
        <v>47.65527950310559</v>
      </c>
      <c r="L686" s="23">
        <f t="shared" si="160"/>
        <v>42.360248447204974</v>
      </c>
      <c r="M686" s="23">
        <f t="shared" si="161"/>
        <v>37.06521739130435</v>
      </c>
      <c r="N686" s="186">
        <v>25</v>
      </c>
    </row>
    <row r="687" spans="2:14" ht="12.75" customHeight="1">
      <c r="B687" s="183" t="s">
        <v>670</v>
      </c>
      <c r="C687" s="184" t="s">
        <v>645</v>
      </c>
      <c r="D687" s="325" t="s">
        <v>671</v>
      </c>
      <c r="E687" s="325"/>
      <c r="F687" s="185"/>
      <c r="G687" s="185" t="s">
        <v>672</v>
      </c>
      <c r="H687" s="185" t="s">
        <v>665</v>
      </c>
      <c r="I687" s="257">
        <f t="shared" si="157"/>
        <v>132.37577639751552</v>
      </c>
      <c r="J687" s="23">
        <f t="shared" si="158"/>
        <v>125.75698757763976</v>
      </c>
      <c r="K687" s="23">
        <f t="shared" si="159"/>
        <v>119.13819875776397</v>
      </c>
      <c r="L687" s="23">
        <f t="shared" si="160"/>
        <v>105.90062111801242</v>
      </c>
      <c r="M687" s="23">
        <f t="shared" si="161"/>
        <v>92.66304347826087</v>
      </c>
      <c r="N687" s="186">
        <v>62.5</v>
      </c>
    </row>
    <row r="688" spans="2:14" ht="12.75" customHeight="1">
      <c r="B688" s="183" t="s">
        <v>673</v>
      </c>
      <c r="C688" s="184" t="s">
        <v>645</v>
      </c>
      <c r="D688" s="325" t="s">
        <v>674</v>
      </c>
      <c r="E688" s="325"/>
      <c r="F688" s="185"/>
      <c r="G688" s="185" t="s">
        <v>675</v>
      </c>
      <c r="H688" s="185" t="s">
        <v>665</v>
      </c>
      <c r="I688" s="257">
        <f t="shared" si="157"/>
        <v>174.7360248447205</v>
      </c>
      <c r="J688" s="23">
        <f t="shared" si="158"/>
        <v>165.99922360248448</v>
      </c>
      <c r="K688" s="23">
        <f t="shared" si="159"/>
        <v>157.26242236024845</v>
      </c>
      <c r="L688" s="23">
        <f t="shared" si="160"/>
        <v>139.7888198757764</v>
      </c>
      <c r="M688" s="23">
        <f t="shared" si="161"/>
        <v>122.31521739130436</v>
      </c>
      <c r="N688" s="187">
        <v>82.5</v>
      </c>
    </row>
    <row r="689" spans="2:14" ht="12.75" customHeight="1">
      <c r="B689" s="183" t="s">
        <v>676</v>
      </c>
      <c r="C689" s="184" t="s">
        <v>645</v>
      </c>
      <c r="D689" s="325" t="s">
        <v>651</v>
      </c>
      <c r="E689" s="325"/>
      <c r="F689" s="185"/>
      <c r="G689" s="185" t="s">
        <v>675</v>
      </c>
      <c r="H689" s="185" t="s">
        <v>665</v>
      </c>
      <c r="I689" s="257">
        <f t="shared" si="157"/>
        <v>187.97360248447205</v>
      </c>
      <c r="J689" s="23">
        <f t="shared" si="158"/>
        <v>178.57492236024845</v>
      </c>
      <c r="K689" s="23">
        <f t="shared" si="159"/>
        <v>169.17624223602485</v>
      </c>
      <c r="L689" s="23">
        <f t="shared" si="160"/>
        <v>150.37888198757764</v>
      </c>
      <c r="M689" s="23">
        <f t="shared" si="161"/>
        <v>131.58152173913044</v>
      </c>
      <c r="N689" s="186">
        <v>88.75</v>
      </c>
    </row>
    <row r="690" spans="2:14" ht="12.75" customHeight="1">
      <c r="B690" s="183" t="s">
        <v>677</v>
      </c>
      <c r="C690" s="184" t="s">
        <v>645</v>
      </c>
      <c r="D690" s="325" t="s">
        <v>674</v>
      </c>
      <c r="E690" s="325"/>
      <c r="F690" s="185"/>
      <c r="G690" s="185" t="s">
        <v>678</v>
      </c>
      <c r="H690" s="185" t="s">
        <v>665</v>
      </c>
      <c r="I690" s="257">
        <f t="shared" si="157"/>
        <v>187.97360248447205</v>
      </c>
      <c r="J690" s="23">
        <f t="shared" si="158"/>
        <v>178.57492236024845</v>
      </c>
      <c r="K690" s="23">
        <f t="shared" si="159"/>
        <v>169.17624223602485</v>
      </c>
      <c r="L690" s="23">
        <f t="shared" si="160"/>
        <v>150.37888198757764</v>
      </c>
      <c r="M690" s="23">
        <f t="shared" si="161"/>
        <v>131.58152173913044</v>
      </c>
      <c r="N690" s="186">
        <v>88.75</v>
      </c>
    </row>
    <row r="691" spans="2:14" ht="12.75" customHeight="1">
      <c r="B691" s="183" t="s">
        <v>679</v>
      </c>
      <c r="C691" s="184" t="s">
        <v>645</v>
      </c>
      <c r="D691" s="325" t="s">
        <v>680</v>
      </c>
      <c r="E691" s="325"/>
      <c r="F691" s="185"/>
      <c r="G691" s="185" t="s">
        <v>681</v>
      </c>
      <c r="H691" s="185" t="s">
        <v>682</v>
      </c>
      <c r="I691" s="257">
        <f t="shared" si="157"/>
        <v>87.36801242236025</v>
      </c>
      <c r="J691" s="23">
        <f t="shared" si="158"/>
        <v>82.99961180124224</v>
      </c>
      <c r="K691" s="23">
        <f t="shared" si="159"/>
        <v>78.63121118012423</v>
      </c>
      <c r="L691" s="23">
        <f t="shared" si="160"/>
        <v>69.8944099378882</v>
      </c>
      <c r="M691" s="23">
        <f t="shared" si="161"/>
        <v>61.15760869565218</v>
      </c>
      <c r="N691" s="186">
        <v>41.25</v>
      </c>
    </row>
    <row r="692" spans="2:14" ht="12.75" customHeight="1">
      <c r="B692" s="183" t="s">
        <v>683</v>
      </c>
      <c r="C692" s="184" t="s">
        <v>645</v>
      </c>
      <c r="D692" s="325" t="s">
        <v>646</v>
      </c>
      <c r="E692" s="325"/>
      <c r="F692" s="185"/>
      <c r="G692" s="185" t="s">
        <v>672</v>
      </c>
      <c r="H692" s="185" t="s">
        <v>684</v>
      </c>
      <c r="I692" s="257">
        <f t="shared" si="157"/>
        <v>135.02329192546586</v>
      </c>
      <c r="J692" s="23">
        <f t="shared" si="158"/>
        <v>128.27212732919259</v>
      </c>
      <c r="K692" s="23">
        <f t="shared" si="159"/>
        <v>121.52096273291927</v>
      </c>
      <c r="L692" s="23">
        <f t="shared" si="160"/>
        <v>108.01863354037269</v>
      </c>
      <c r="M692" s="23">
        <f t="shared" si="161"/>
        <v>94.51630434782611</v>
      </c>
      <c r="N692" s="186">
        <v>63.75</v>
      </c>
    </row>
    <row r="693" spans="2:14" ht="12.75" customHeight="1">
      <c r="B693" s="183" t="s">
        <v>685</v>
      </c>
      <c r="C693" s="184" t="s">
        <v>645</v>
      </c>
      <c r="D693" s="325" t="s">
        <v>674</v>
      </c>
      <c r="E693" s="325"/>
      <c r="F693" s="185"/>
      <c r="G693" s="185" t="s">
        <v>675</v>
      </c>
      <c r="H693" s="185" t="s">
        <v>684</v>
      </c>
      <c r="I693" s="257">
        <f t="shared" si="157"/>
        <v>211.80124223602485</v>
      </c>
      <c r="J693" s="23">
        <f t="shared" si="158"/>
        <v>201.21118012422363</v>
      </c>
      <c r="K693" s="23">
        <f t="shared" si="159"/>
        <v>190.62111801242236</v>
      </c>
      <c r="L693" s="23">
        <f t="shared" si="160"/>
        <v>169.4409937888199</v>
      </c>
      <c r="M693" s="23">
        <f t="shared" si="161"/>
        <v>148.2608695652174</v>
      </c>
      <c r="N693" s="186">
        <v>100</v>
      </c>
    </row>
    <row r="694" spans="2:14" ht="12.75" customHeight="1">
      <c r="B694" s="183" t="s">
        <v>686</v>
      </c>
      <c r="C694" s="184" t="s">
        <v>645</v>
      </c>
      <c r="D694" s="325" t="s">
        <v>646</v>
      </c>
      <c r="E694" s="325"/>
      <c r="F694" s="185"/>
      <c r="G694" s="185" t="s">
        <v>687</v>
      </c>
      <c r="H694" s="185" t="s">
        <v>688</v>
      </c>
      <c r="I694" s="257">
        <f t="shared" si="157"/>
        <v>317.70186335403724</v>
      </c>
      <c r="J694" s="23">
        <f t="shared" si="158"/>
        <v>301.8167701863354</v>
      </c>
      <c r="K694" s="23">
        <f t="shared" si="159"/>
        <v>285.93167701863354</v>
      </c>
      <c r="L694" s="23">
        <f t="shared" si="160"/>
        <v>254.1614906832298</v>
      </c>
      <c r="M694" s="23">
        <f t="shared" si="161"/>
        <v>222.3913043478261</v>
      </c>
      <c r="N694" s="186">
        <v>150</v>
      </c>
    </row>
    <row r="695" spans="2:14" ht="12.75" customHeight="1">
      <c r="B695" s="183" t="s">
        <v>689</v>
      </c>
      <c r="C695" s="184" t="s">
        <v>645</v>
      </c>
      <c r="D695" s="325" t="s">
        <v>690</v>
      </c>
      <c r="E695" s="325"/>
      <c r="F695" s="185"/>
      <c r="G695" s="185" t="s">
        <v>691</v>
      </c>
      <c r="H695" s="185" t="s">
        <v>688</v>
      </c>
      <c r="I695" s="257">
        <f t="shared" si="157"/>
        <v>317.70186335403724</v>
      </c>
      <c r="J695" s="23">
        <f t="shared" si="158"/>
        <v>301.8167701863354</v>
      </c>
      <c r="K695" s="23">
        <f t="shared" si="159"/>
        <v>285.93167701863354</v>
      </c>
      <c r="L695" s="23">
        <f t="shared" si="160"/>
        <v>254.1614906832298</v>
      </c>
      <c r="M695" s="23">
        <f t="shared" si="161"/>
        <v>222.3913043478261</v>
      </c>
      <c r="N695" s="186">
        <v>150</v>
      </c>
    </row>
    <row r="696" spans="2:14" ht="12.75" customHeight="1">
      <c r="B696" s="183" t="s">
        <v>692</v>
      </c>
      <c r="C696" s="184" t="s">
        <v>645</v>
      </c>
      <c r="D696" s="325" t="s">
        <v>680</v>
      </c>
      <c r="E696" s="325"/>
      <c r="F696" s="185"/>
      <c r="G696" s="185" t="s">
        <v>672</v>
      </c>
      <c r="H696" s="185" t="s">
        <v>688</v>
      </c>
      <c r="I696" s="257">
        <f t="shared" si="157"/>
        <v>135.02329192546586</v>
      </c>
      <c r="J696" s="23">
        <f t="shared" si="158"/>
        <v>128.27212732919259</v>
      </c>
      <c r="K696" s="23">
        <f t="shared" si="159"/>
        <v>121.52096273291927</v>
      </c>
      <c r="L696" s="23">
        <f t="shared" si="160"/>
        <v>108.01863354037269</v>
      </c>
      <c r="M696" s="23">
        <f t="shared" si="161"/>
        <v>94.51630434782611</v>
      </c>
      <c r="N696" s="186">
        <v>63.75</v>
      </c>
    </row>
    <row r="697" spans="2:14" ht="12.75" customHeight="1">
      <c r="B697" s="183" t="s">
        <v>693</v>
      </c>
      <c r="C697" s="184" t="s">
        <v>694</v>
      </c>
      <c r="D697" s="325"/>
      <c r="E697" s="325"/>
      <c r="F697" s="185"/>
      <c r="G697" s="185"/>
      <c r="H697" s="185"/>
      <c r="I697" s="257">
        <f t="shared" si="157"/>
        <v>211.80124223602485</v>
      </c>
      <c r="J697" s="23">
        <f t="shared" si="158"/>
        <v>201.21118012422363</v>
      </c>
      <c r="K697" s="23">
        <f t="shared" si="159"/>
        <v>190.62111801242236</v>
      </c>
      <c r="L697" s="23">
        <f t="shared" si="160"/>
        <v>169.4409937888199</v>
      </c>
      <c r="M697" s="23">
        <f t="shared" si="161"/>
        <v>148.2608695652174</v>
      </c>
      <c r="N697" s="186">
        <v>100</v>
      </c>
    </row>
    <row r="698" spans="2:14" ht="12.75" customHeight="1">
      <c r="B698" s="183" t="s">
        <v>695</v>
      </c>
      <c r="C698" s="184" t="s">
        <v>696</v>
      </c>
      <c r="D698" s="325"/>
      <c r="E698" s="325"/>
      <c r="F698" s="185" t="s">
        <v>697</v>
      </c>
      <c r="G698" s="185"/>
      <c r="H698" s="185"/>
      <c r="I698" s="257">
        <f t="shared" si="157"/>
        <v>37.065217391304344</v>
      </c>
      <c r="J698" s="23">
        <f t="shared" si="158"/>
        <v>35.21195652173913</v>
      </c>
      <c r="K698" s="23">
        <f t="shared" si="159"/>
        <v>33.358695652173914</v>
      </c>
      <c r="L698" s="23">
        <f t="shared" si="160"/>
        <v>29.652173913043477</v>
      </c>
      <c r="M698" s="23">
        <f t="shared" si="161"/>
        <v>25.945652173913043</v>
      </c>
      <c r="N698" s="186">
        <v>17.5</v>
      </c>
    </row>
    <row r="699" spans="2:14" ht="12.75" customHeight="1">
      <c r="B699" s="183" t="s">
        <v>698</v>
      </c>
      <c r="C699" s="184" t="s">
        <v>696</v>
      </c>
      <c r="D699" s="325"/>
      <c r="E699" s="325"/>
      <c r="F699" s="185" t="s">
        <v>699</v>
      </c>
      <c r="G699" s="185"/>
      <c r="H699" s="185"/>
      <c r="I699" s="257">
        <f t="shared" si="157"/>
        <v>101.66459627329193</v>
      </c>
      <c r="J699" s="23">
        <f t="shared" si="158"/>
        <v>96.58136645962735</v>
      </c>
      <c r="K699" s="23">
        <f t="shared" si="159"/>
        <v>91.49813664596275</v>
      </c>
      <c r="L699" s="23">
        <f t="shared" si="160"/>
        <v>81.33167701863356</v>
      </c>
      <c r="M699" s="23">
        <f t="shared" si="161"/>
        <v>71.16521739130437</v>
      </c>
      <c r="N699" s="186">
        <v>48</v>
      </c>
    </row>
    <row r="700" spans="2:14" ht="12.75" customHeight="1">
      <c r="B700" s="183" t="s">
        <v>700</v>
      </c>
      <c r="C700" s="184" t="s">
        <v>696</v>
      </c>
      <c r="D700" s="325"/>
      <c r="E700" s="325"/>
      <c r="F700" s="185" t="s">
        <v>701</v>
      </c>
      <c r="G700" s="185"/>
      <c r="H700" s="185"/>
      <c r="I700" s="257">
        <f t="shared" si="157"/>
        <v>116.49068322981365</v>
      </c>
      <c r="J700" s="23">
        <f t="shared" si="158"/>
        <v>110.66614906832298</v>
      </c>
      <c r="K700" s="23">
        <f t="shared" si="159"/>
        <v>104.84161490683229</v>
      </c>
      <c r="L700" s="23">
        <f t="shared" si="160"/>
        <v>93.19254658385093</v>
      </c>
      <c r="M700" s="23">
        <f t="shared" si="161"/>
        <v>81.54347826086956</v>
      </c>
      <c r="N700" s="186">
        <v>55</v>
      </c>
    </row>
    <row r="701" spans="2:14" ht="12.75" customHeight="1">
      <c r="B701" s="132"/>
      <c r="C701" s="180"/>
      <c r="D701" s="117"/>
      <c r="E701" s="117"/>
      <c r="F701" s="117"/>
      <c r="G701" s="117"/>
      <c r="H701" s="117"/>
      <c r="I701" s="181"/>
      <c r="J701" s="182"/>
      <c r="K701" s="182"/>
      <c r="L701" s="182"/>
      <c r="M701" s="182"/>
      <c r="N701" s="181"/>
    </row>
    <row r="702" spans="2:14" ht="12.75" customHeight="1">
      <c r="B702" s="292" t="s">
        <v>702</v>
      </c>
      <c r="C702" s="292"/>
      <c r="D702" s="292"/>
      <c r="E702" s="292"/>
      <c r="F702" s="292"/>
      <c r="G702" s="292"/>
      <c r="H702" s="292"/>
      <c r="I702" s="179"/>
      <c r="J702" s="38"/>
      <c r="K702" s="38"/>
      <c r="L702" s="38"/>
      <c r="M702" s="38"/>
      <c r="N702" s="142"/>
    </row>
    <row r="703" spans="2:14" ht="12.75" customHeight="1">
      <c r="B703" s="304" t="s">
        <v>1747</v>
      </c>
      <c r="C703" s="304" t="s">
        <v>1748</v>
      </c>
      <c r="D703" s="270" t="s">
        <v>1749</v>
      </c>
      <c r="E703" s="270"/>
      <c r="F703" s="270"/>
      <c r="G703" s="270"/>
      <c r="H703" s="270"/>
      <c r="I703" s="301" t="s">
        <v>1750</v>
      </c>
      <c r="J703" s="301" t="s">
        <v>1750</v>
      </c>
      <c r="K703" s="301" t="s">
        <v>1750</v>
      </c>
      <c r="L703" s="301" t="s">
        <v>1750</v>
      </c>
      <c r="M703" s="301" t="s">
        <v>1750</v>
      </c>
      <c r="N703" s="298" t="s">
        <v>1750</v>
      </c>
    </row>
    <row r="704" spans="2:14" ht="46.5" customHeight="1">
      <c r="B704" s="304"/>
      <c r="C704" s="304"/>
      <c r="D704" s="298" t="s">
        <v>703</v>
      </c>
      <c r="E704" s="298"/>
      <c r="F704" s="29" t="s">
        <v>1752</v>
      </c>
      <c r="G704" s="133" t="s">
        <v>704</v>
      </c>
      <c r="H704" s="28" t="s">
        <v>705</v>
      </c>
      <c r="I704" s="301"/>
      <c r="J704" s="301"/>
      <c r="K704" s="301"/>
      <c r="L704" s="301"/>
      <c r="M704" s="301"/>
      <c r="N704" s="298"/>
    </row>
    <row r="705" spans="2:14" ht="12.75" customHeight="1">
      <c r="B705" s="144" t="s">
        <v>706</v>
      </c>
      <c r="C705" s="169" t="s">
        <v>707</v>
      </c>
      <c r="D705" s="324" t="s">
        <v>708</v>
      </c>
      <c r="E705" s="324"/>
      <c r="F705" s="177" t="s">
        <v>587</v>
      </c>
      <c r="G705" s="177" t="s">
        <v>709</v>
      </c>
      <c r="H705" s="177" t="s">
        <v>710</v>
      </c>
      <c r="I705" s="257">
        <f>(N705/8.05)*$D$8*1.1</f>
        <v>9.065093167701862</v>
      </c>
      <c r="J705" s="38">
        <f>I705*0.95</f>
        <v>8.611838509316769</v>
      </c>
      <c r="K705" s="38">
        <f>I705*0.9</f>
        <v>8.158583850931675</v>
      </c>
      <c r="L705" s="38">
        <f>I705*0.8</f>
        <v>7.2520745341614905</v>
      </c>
      <c r="M705" s="38">
        <f>I705*0.7</f>
        <v>6.345565217391304</v>
      </c>
      <c r="N705" s="179">
        <v>4.28</v>
      </c>
    </row>
    <row r="706" spans="2:14" ht="12.75" customHeight="1">
      <c r="B706" s="144" t="s">
        <v>711</v>
      </c>
      <c r="C706" s="169" t="s">
        <v>707</v>
      </c>
      <c r="D706" s="324" t="s">
        <v>712</v>
      </c>
      <c r="E706" s="324"/>
      <c r="F706" s="177" t="s">
        <v>1791</v>
      </c>
      <c r="G706" s="177" t="s">
        <v>709</v>
      </c>
      <c r="H706" s="177" t="s">
        <v>710</v>
      </c>
      <c r="I706" s="257">
        <f>(N706/8.05)*$D$8*1.1</f>
        <v>13.343478260869565</v>
      </c>
      <c r="J706" s="38">
        <f>I706*0.95</f>
        <v>12.676304347826088</v>
      </c>
      <c r="K706" s="38">
        <f>I706*0.9</f>
        <v>12.009130434782609</v>
      </c>
      <c r="L706" s="38">
        <f>I706*0.8</f>
        <v>10.674782608695653</v>
      </c>
      <c r="M706" s="38">
        <f>I706*0.7</f>
        <v>9.340434782608696</v>
      </c>
      <c r="N706" s="179">
        <v>6.3</v>
      </c>
    </row>
    <row r="707" spans="2:14" ht="12.75" customHeight="1">
      <c r="B707" s="144" t="s">
        <v>713</v>
      </c>
      <c r="C707" s="169" t="s">
        <v>707</v>
      </c>
      <c r="D707" s="324" t="s">
        <v>714</v>
      </c>
      <c r="E707" s="324"/>
      <c r="F707" s="177" t="s">
        <v>591</v>
      </c>
      <c r="G707" s="177" t="s">
        <v>709</v>
      </c>
      <c r="H707" s="177" t="s">
        <v>710</v>
      </c>
      <c r="I707" s="257">
        <f>(N707/8.05)*$D$8*1.1</f>
        <v>15.461490683229814</v>
      </c>
      <c r="J707" s="38">
        <f>I707*0.95</f>
        <v>14.688416149068324</v>
      </c>
      <c r="K707" s="38">
        <f>I707*0.9</f>
        <v>13.915341614906833</v>
      </c>
      <c r="L707" s="38">
        <f>I707*0.8</f>
        <v>12.369192546583852</v>
      </c>
      <c r="M707" s="38">
        <f>I707*0.7</f>
        <v>10.823043478260871</v>
      </c>
      <c r="N707" s="179">
        <v>7.3</v>
      </c>
    </row>
    <row r="708" spans="2:14" ht="12.75" customHeight="1">
      <c r="B708" s="144" t="s">
        <v>715</v>
      </c>
      <c r="C708" s="169" t="s">
        <v>707</v>
      </c>
      <c r="D708" s="324" t="s">
        <v>716</v>
      </c>
      <c r="E708" s="324"/>
      <c r="F708" s="177" t="s">
        <v>717</v>
      </c>
      <c r="G708" s="177" t="s">
        <v>709</v>
      </c>
      <c r="H708" s="177" t="s">
        <v>710</v>
      </c>
      <c r="I708" s="257">
        <f>(N708/8.05)*$D$8*1.1</f>
        <v>30.922981366459627</v>
      </c>
      <c r="J708" s="38">
        <f>I708*0.95</f>
        <v>29.376832298136648</v>
      </c>
      <c r="K708" s="38">
        <f>I708*0.9</f>
        <v>27.830683229813665</v>
      </c>
      <c r="L708" s="38">
        <f>I708*0.8</f>
        <v>24.738385093167704</v>
      </c>
      <c r="M708" s="38">
        <f>I708*0.7</f>
        <v>21.646086956521742</v>
      </c>
      <c r="N708" s="179">
        <v>14.6</v>
      </c>
    </row>
    <row r="709" spans="2:14" ht="12.75" customHeight="1">
      <c r="B709" s="292" t="s">
        <v>718</v>
      </c>
      <c r="C709" s="292"/>
      <c r="D709" s="292"/>
      <c r="E709" s="292"/>
      <c r="F709" s="292"/>
      <c r="G709" s="292"/>
      <c r="H709" s="292"/>
      <c r="I709" s="179"/>
      <c r="J709" s="38"/>
      <c r="K709" s="38"/>
      <c r="L709" s="38"/>
      <c r="M709" s="38"/>
      <c r="N709" s="142"/>
    </row>
    <row r="710" spans="2:14" ht="12.75" customHeight="1">
      <c r="B710" s="304" t="s">
        <v>1747</v>
      </c>
      <c r="C710" s="304" t="s">
        <v>1748</v>
      </c>
      <c r="D710" s="270" t="s">
        <v>1749</v>
      </c>
      <c r="E710" s="270"/>
      <c r="F710" s="270"/>
      <c r="G710" s="270"/>
      <c r="H710" s="270"/>
      <c r="I710" s="301" t="s">
        <v>1750</v>
      </c>
      <c r="J710" s="301" t="s">
        <v>1750</v>
      </c>
      <c r="K710" s="301" t="s">
        <v>1750</v>
      </c>
      <c r="L710" s="301" t="s">
        <v>1750</v>
      </c>
      <c r="M710" s="301" t="s">
        <v>1750</v>
      </c>
      <c r="N710" s="298" t="s">
        <v>1750</v>
      </c>
    </row>
    <row r="711" spans="2:14" ht="12.75" customHeight="1">
      <c r="B711" s="304"/>
      <c r="C711" s="304"/>
      <c r="D711" s="298" t="s">
        <v>560</v>
      </c>
      <c r="E711" s="298"/>
      <c r="F711" s="298"/>
      <c r="G711" s="298" t="s">
        <v>1752</v>
      </c>
      <c r="H711" s="298"/>
      <c r="I711" s="301"/>
      <c r="J711" s="301"/>
      <c r="K711" s="301"/>
      <c r="L711" s="301"/>
      <c r="M711" s="301"/>
      <c r="N711" s="298"/>
    </row>
    <row r="712" spans="2:14" ht="12.75" customHeight="1">
      <c r="B712" s="144" t="s">
        <v>719</v>
      </c>
      <c r="C712" s="169" t="s">
        <v>720</v>
      </c>
      <c r="D712" s="323" t="s">
        <v>158</v>
      </c>
      <c r="E712" s="323"/>
      <c r="F712" s="323"/>
      <c r="G712" s="323" t="s">
        <v>721</v>
      </c>
      <c r="H712" s="323"/>
      <c r="I712" s="257">
        <f>(N712/8.05)*$D$8*1.1</f>
        <v>17.367701863354036</v>
      </c>
      <c r="J712" s="38">
        <f>I712*0.95</f>
        <v>16.499316770186336</v>
      </c>
      <c r="K712" s="38">
        <f>I712*0.9</f>
        <v>15.630931677018632</v>
      </c>
      <c r="L712" s="38">
        <f>I712*0.8</f>
        <v>13.89416149068323</v>
      </c>
      <c r="M712" s="38">
        <f>I712*0.7</f>
        <v>12.157391304347826</v>
      </c>
      <c r="N712" s="179">
        <v>8.2</v>
      </c>
    </row>
    <row r="713" spans="2:14" ht="12.75" customHeight="1">
      <c r="B713" s="144" t="s">
        <v>722</v>
      </c>
      <c r="C713" s="169" t="s">
        <v>720</v>
      </c>
      <c r="D713" s="314" t="s">
        <v>723</v>
      </c>
      <c r="E713" s="314"/>
      <c r="F713" s="314"/>
      <c r="G713" s="314" t="s">
        <v>721</v>
      </c>
      <c r="H713" s="314"/>
      <c r="I713" s="257">
        <f>(N713/8.05)*$D$8*1.1</f>
        <v>20.756521739130438</v>
      </c>
      <c r="J713" s="38">
        <f>I713*0.95</f>
        <v>19.718695652173917</v>
      </c>
      <c r="K713" s="38">
        <f>I713*0.9</f>
        <v>18.680869565217396</v>
      </c>
      <c r="L713" s="38">
        <f>I713*0.8</f>
        <v>16.60521739130435</v>
      </c>
      <c r="M713" s="38">
        <f>I713*0.7</f>
        <v>14.529565217391308</v>
      </c>
      <c r="N713" s="179">
        <v>9.8</v>
      </c>
    </row>
    <row r="714" spans="2:14" ht="12.75" customHeight="1">
      <c r="B714" s="144" t="s">
        <v>724</v>
      </c>
      <c r="C714" s="169" t="s">
        <v>725</v>
      </c>
      <c r="D714" s="323" t="s">
        <v>726</v>
      </c>
      <c r="E714" s="323"/>
      <c r="F714" s="323"/>
      <c r="G714" s="323" t="s">
        <v>721</v>
      </c>
      <c r="H714" s="323"/>
      <c r="I714" s="257">
        <f>(N714/8.05)*$D$8*1.1</f>
        <v>23.298136645962735</v>
      </c>
      <c r="J714" s="38">
        <f>I714*0.95</f>
        <v>22.1332298136646</v>
      </c>
      <c r="K714" s="38">
        <f>I714*0.9</f>
        <v>20.968322981366462</v>
      </c>
      <c r="L714" s="38">
        <f>I714*0.8</f>
        <v>18.63850931677019</v>
      </c>
      <c r="M714" s="38">
        <f>I714*0.7</f>
        <v>16.308695652173917</v>
      </c>
      <c r="N714" s="179">
        <v>11</v>
      </c>
    </row>
    <row r="715" spans="2:14" ht="12.75" customHeight="1">
      <c r="B715" s="144" t="s">
        <v>727</v>
      </c>
      <c r="C715" s="169" t="s">
        <v>728</v>
      </c>
      <c r="D715" s="323" t="s">
        <v>378</v>
      </c>
      <c r="E715" s="323"/>
      <c r="F715" s="323"/>
      <c r="G715" s="323" t="s">
        <v>721</v>
      </c>
      <c r="H715" s="323"/>
      <c r="I715" s="257">
        <f>(N715/8.05)*$D$8*1.1</f>
        <v>11.649068322981368</v>
      </c>
      <c r="J715" s="38">
        <f>I715*0.95</f>
        <v>11.0666149068323</v>
      </c>
      <c r="K715" s="38">
        <f>I715*0.9</f>
        <v>10.484161490683231</v>
      </c>
      <c r="L715" s="38">
        <f>I715*0.8</f>
        <v>9.319254658385095</v>
      </c>
      <c r="M715" s="38">
        <f>I715*0.7</f>
        <v>8.154347826086958</v>
      </c>
      <c r="N715" s="179">
        <v>5.5</v>
      </c>
    </row>
    <row r="716" spans="2:14" ht="12.75" customHeight="1">
      <c r="B716" s="144" t="s">
        <v>727</v>
      </c>
      <c r="C716" s="169" t="s">
        <v>728</v>
      </c>
      <c r="D716" s="323" t="s">
        <v>723</v>
      </c>
      <c r="E716" s="323"/>
      <c r="F716" s="323"/>
      <c r="G716" s="323" t="s">
        <v>721</v>
      </c>
      <c r="H716" s="323"/>
      <c r="I716" s="257">
        <f>(N716/8.05)*$D$8*1.1</f>
        <v>19.062111801242235</v>
      </c>
      <c r="J716" s="38">
        <f>I716*0.95</f>
        <v>18.109006211180123</v>
      </c>
      <c r="K716" s="38">
        <f>I716*0.9</f>
        <v>17.15590062111801</v>
      </c>
      <c r="L716" s="38">
        <f>I716*0.8</f>
        <v>15.249689440993789</v>
      </c>
      <c r="M716" s="38">
        <f>I716*0.7</f>
        <v>13.343478260869565</v>
      </c>
      <c r="N716" s="179">
        <v>9</v>
      </c>
    </row>
    <row r="717" spans="2:14" ht="12.75" customHeight="1">
      <c r="B717" s="188"/>
      <c r="C717" s="189"/>
      <c r="D717" s="190"/>
      <c r="E717" s="190"/>
      <c r="F717" s="190"/>
      <c r="G717" s="190"/>
      <c r="H717" s="190"/>
      <c r="I717" s="181"/>
      <c r="J717" s="72"/>
      <c r="K717" s="72"/>
      <c r="L717" s="72"/>
      <c r="M717" s="72"/>
      <c r="N717" s="191"/>
    </row>
    <row r="718" spans="2:14" ht="15.75">
      <c r="B718" s="313" t="s">
        <v>729</v>
      </c>
      <c r="C718" s="313"/>
      <c r="D718" s="313"/>
      <c r="E718" s="313"/>
      <c r="F718" s="313"/>
      <c r="G718" s="313"/>
      <c r="H718" s="313"/>
      <c r="I718" s="192"/>
      <c r="J718" s="163"/>
      <c r="K718" s="163"/>
      <c r="L718" s="163"/>
      <c r="M718" s="163"/>
      <c r="N718" s="192"/>
    </row>
    <row r="719" spans="2:14" ht="12.75" customHeight="1">
      <c r="B719" s="304" t="s">
        <v>1747</v>
      </c>
      <c r="C719" s="304" t="s">
        <v>1748</v>
      </c>
      <c r="D719" s="305" t="s">
        <v>1749</v>
      </c>
      <c r="E719" s="305"/>
      <c r="F719" s="305"/>
      <c r="G719" s="305"/>
      <c r="H719" s="305"/>
      <c r="I719" s="301" t="s">
        <v>1750</v>
      </c>
      <c r="J719" s="301" t="s">
        <v>1750</v>
      </c>
      <c r="K719" s="301" t="s">
        <v>1750</v>
      </c>
      <c r="L719" s="301" t="s">
        <v>1750</v>
      </c>
      <c r="M719" s="301" t="s">
        <v>1750</v>
      </c>
      <c r="N719" s="298" t="s">
        <v>1750</v>
      </c>
    </row>
    <row r="720" spans="2:14" ht="21.75" customHeight="1">
      <c r="B720" s="304"/>
      <c r="C720" s="304"/>
      <c r="D720" s="298" t="s">
        <v>730</v>
      </c>
      <c r="E720" s="298"/>
      <c r="F720" s="29" t="s">
        <v>570</v>
      </c>
      <c r="G720" s="298" t="s">
        <v>731</v>
      </c>
      <c r="H720" s="298"/>
      <c r="I720" s="301"/>
      <c r="J720" s="301"/>
      <c r="K720" s="301"/>
      <c r="L720" s="301"/>
      <c r="M720" s="301"/>
      <c r="N720" s="298"/>
    </row>
    <row r="721" spans="2:14" ht="12.75" customHeight="1">
      <c r="B721" s="46" t="s">
        <v>732</v>
      </c>
      <c r="C721" s="125" t="s">
        <v>733</v>
      </c>
      <c r="D721" s="323" t="s">
        <v>734</v>
      </c>
      <c r="E721" s="323"/>
      <c r="F721" s="177" t="s">
        <v>565</v>
      </c>
      <c r="G721" s="323" t="s">
        <v>735</v>
      </c>
      <c r="H721" s="323"/>
      <c r="I721" s="257">
        <f aca="true" t="shared" si="162" ref="I721:I742">(N721/8.05)*$D$8*1.1</f>
        <v>6.115760869565218</v>
      </c>
      <c r="J721" s="38">
        <f aca="true" t="shared" si="163" ref="J721:J742">I721*0.95</f>
        <v>5.809972826086957</v>
      </c>
      <c r="K721" s="38">
        <f aca="true" t="shared" si="164" ref="K721:K742">I721*0.9</f>
        <v>5.5041847826086965</v>
      </c>
      <c r="L721" s="38">
        <f aca="true" t="shared" si="165" ref="L721:L742">I721*0.85</f>
        <v>5.198396739130435</v>
      </c>
      <c r="M721" s="38">
        <f aca="true" t="shared" si="166" ref="M721:M742">I721*0.8</f>
        <v>4.892608695652175</v>
      </c>
      <c r="N721" s="51">
        <v>2.8875</v>
      </c>
    </row>
    <row r="722" spans="2:14" ht="12.75" customHeight="1">
      <c r="B722" s="46" t="s">
        <v>736</v>
      </c>
      <c r="C722" s="125" t="s">
        <v>733</v>
      </c>
      <c r="D722" s="323" t="s">
        <v>734</v>
      </c>
      <c r="E722" s="323"/>
      <c r="F722" s="177">
        <v>4</v>
      </c>
      <c r="G722" s="323" t="s">
        <v>735</v>
      </c>
      <c r="H722" s="323"/>
      <c r="I722" s="257">
        <f t="shared" si="162"/>
        <v>8.00608695652174</v>
      </c>
      <c r="J722" s="38">
        <f t="shared" si="163"/>
        <v>7.6057826086956535</v>
      </c>
      <c r="K722" s="38">
        <f t="shared" si="164"/>
        <v>7.205478260869566</v>
      </c>
      <c r="L722" s="38">
        <f t="shared" si="165"/>
        <v>6.805173913043479</v>
      </c>
      <c r="M722" s="38">
        <f t="shared" si="166"/>
        <v>6.404869565217393</v>
      </c>
      <c r="N722" s="51">
        <v>3.78</v>
      </c>
    </row>
    <row r="723" spans="2:14" ht="12.75" customHeight="1">
      <c r="B723" s="46" t="s">
        <v>737</v>
      </c>
      <c r="C723" s="125" t="s">
        <v>733</v>
      </c>
      <c r="D723" s="323" t="s">
        <v>734</v>
      </c>
      <c r="E723" s="323"/>
      <c r="F723" s="177">
        <v>6</v>
      </c>
      <c r="G723" s="323" t="s">
        <v>735</v>
      </c>
      <c r="H723" s="323"/>
      <c r="I723" s="257">
        <f t="shared" si="162"/>
        <v>11.786739130434784</v>
      </c>
      <c r="J723" s="38">
        <f t="shared" si="163"/>
        <v>11.197402173913046</v>
      </c>
      <c r="K723" s="38">
        <f t="shared" si="164"/>
        <v>10.608065217391305</v>
      </c>
      <c r="L723" s="38">
        <f t="shared" si="165"/>
        <v>10.018728260869565</v>
      </c>
      <c r="M723" s="38">
        <f t="shared" si="166"/>
        <v>9.429391304347828</v>
      </c>
      <c r="N723" s="51">
        <v>5.565</v>
      </c>
    </row>
    <row r="724" spans="2:14" ht="12.75" customHeight="1">
      <c r="B724" s="46" t="s">
        <v>738</v>
      </c>
      <c r="C724" s="125" t="s">
        <v>733</v>
      </c>
      <c r="D724" s="323" t="s">
        <v>734</v>
      </c>
      <c r="E724" s="323"/>
      <c r="F724" s="177">
        <v>12</v>
      </c>
      <c r="G724" s="323" t="s">
        <v>735</v>
      </c>
      <c r="H724" s="323"/>
      <c r="I724" s="257">
        <f t="shared" si="162"/>
        <v>24.018260869565218</v>
      </c>
      <c r="J724" s="38">
        <f t="shared" si="163"/>
        <v>22.81734782608696</v>
      </c>
      <c r="K724" s="38">
        <f t="shared" si="164"/>
        <v>21.616434782608696</v>
      </c>
      <c r="L724" s="38">
        <f t="shared" si="165"/>
        <v>20.415521739130433</v>
      </c>
      <c r="M724" s="38">
        <f t="shared" si="166"/>
        <v>19.214608695652174</v>
      </c>
      <c r="N724" s="51">
        <v>11.34</v>
      </c>
    </row>
    <row r="725" spans="2:14" ht="12.75" customHeight="1">
      <c r="B725" s="46" t="s">
        <v>739</v>
      </c>
      <c r="C725" s="125" t="s">
        <v>733</v>
      </c>
      <c r="D725" s="323" t="s">
        <v>740</v>
      </c>
      <c r="E725" s="323"/>
      <c r="F725" s="177">
        <v>3</v>
      </c>
      <c r="G725" s="323" t="s">
        <v>735</v>
      </c>
      <c r="H725" s="323"/>
      <c r="I725" s="257">
        <f t="shared" si="162"/>
        <v>10.23</v>
      </c>
      <c r="J725" s="38">
        <f t="shared" si="163"/>
        <v>9.7185</v>
      </c>
      <c r="K725" s="38">
        <f t="shared" si="164"/>
        <v>9.207</v>
      </c>
      <c r="L725" s="38">
        <f t="shared" si="165"/>
        <v>8.695500000000001</v>
      </c>
      <c r="M725" s="38">
        <f t="shared" si="166"/>
        <v>8.184000000000001</v>
      </c>
      <c r="N725" s="51">
        <v>4.83</v>
      </c>
    </row>
    <row r="726" spans="2:14" ht="12.75" customHeight="1">
      <c r="B726" s="46" t="s">
        <v>741</v>
      </c>
      <c r="C726" s="125" t="s">
        <v>733</v>
      </c>
      <c r="D726" s="323" t="s">
        <v>740</v>
      </c>
      <c r="E726" s="323"/>
      <c r="F726" s="177">
        <v>4</v>
      </c>
      <c r="G726" s="323" t="s">
        <v>735</v>
      </c>
      <c r="H726" s="323"/>
      <c r="I726" s="257">
        <f t="shared" si="162"/>
        <v>13.343478260869565</v>
      </c>
      <c r="J726" s="38">
        <f t="shared" si="163"/>
        <v>12.676304347826088</v>
      </c>
      <c r="K726" s="38">
        <f t="shared" si="164"/>
        <v>12.009130434782609</v>
      </c>
      <c r="L726" s="38">
        <f t="shared" si="165"/>
        <v>11.34195652173913</v>
      </c>
      <c r="M726" s="38">
        <f t="shared" si="166"/>
        <v>10.674782608695653</v>
      </c>
      <c r="N726" s="51">
        <v>6.3</v>
      </c>
    </row>
    <row r="727" spans="2:14" ht="12.75" customHeight="1">
      <c r="B727" s="46" t="s">
        <v>742</v>
      </c>
      <c r="C727" s="125" t="s">
        <v>733</v>
      </c>
      <c r="D727" s="323" t="s">
        <v>740</v>
      </c>
      <c r="E727" s="323"/>
      <c r="F727" s="177">
        <v>6</v>
      </c>
      <c r="G727" s="323" t="s">
        <v>735</v>
      </c>
      <c r="H727" s="323"/>
      <c r="I727" s="257">
        <f t="shared" si="162"/>
        <v>19.12565217391304</v>
      </c>
      <c r="J727" s="38">
        <f t="shared" si="163"/>
        <v>18.169369565217387</v>
      </c>
      <c r="K727" s="38">
        <f t="shared" si="164"/>
        <v>17.213086956521735</v>
      </c>
      <c r="L727" s="38">
        <f t="shared" si="165"/>
        <v>16.256804347826083</v>
      </c>
      <c r="M727" s="38">
        <f t="shared" si="166"/>
        <v>15.300521739130431</v>
      </c>
      <c r="N727" s="51">
        <v>9.03</v>
      </c>
    </row>
    <row r="728" spans="2:14" ht="12.75" customHeight="1">
      <c r="B728" s="46" t="s">
        <v>743</v>
      </c>
      <c r="C728" s="125" t="s">
        <v>733</v>
      </c>
      <c r="D728" s="323" t="s">
        <v>740</v>
      </c>
      <c r="E728" s="323"/>
      <c r="F728" s="177">
        <v>12</v>
      </c>
      <c r="G728" s="323" t="s">
        <v>735</v>
      </c>
      <c r="H728" s="323"/>
      <c r="I728" s="257">
        <f t="shared" si="162"/>
        <v>38.140108695652174</v>
      </c>
      <c r="J728" s="38">
        <f t="shared" si="163"/>
        <v>36.23310326086957</v>
      </c>
      <c r="K728" s="38">
        <f t="shared" si="164"/>
        <v>34.32609782608696</v>
      </c>
      <c r="L728" s="38">
        <f t="shared" si="165"/>
        <v>32.419092391304346</v>
      </c>
      <c r="M728" s="38">
        <f t="shared" si="166"/>
        <v>30.512086956521742</v>
      </c>
      <c r="N728" s="51">
        <v>18.0075</v>
      </c>
    </row>
    <row r="729" spans="2:14" ht="12.75" customHeight="1">
      <c r="B729" s="46" t="s">
        <v>744</v>
      </c>
      <c r="C729" s="125" t="s">
        <v>733</v>
      </c>
      <c r="D729" s="323" t="s">
        <v>745</v>
      </c>
      <c r="E729" s="323"/>
      <c r="F729" s="177">
        <v>3</v>
      </c>
      <c r="G729" s="323" t="s">
        <v>735</v>
      </c>
      <c r="H729" s="323"/>
      <c r="I729" s="257">
        <f t="shared" si="162"/>
        <v>22.105695652173914</v>
      </c>
      <c r="J729" s="38">
        <f t="shared" si="163"/>
        <v>21.00041086956522</v>
      </c>
      <c r="K729" s="38">
        <f t="shared" si="164"/>
        <v>19.895126086956523</v>
      </c>
      <c r="L729" s="38">
        <f t="shared" si="165"/>
        <v>18.789841304347828</v>
      </c>
      <c r="M729" s="38">
        <f t="shared" si="166"/>
        <v>17.684556521739133</v>
      </c>
      <c r="N729" s="51">
        <v>10.437</v>
      </c>
    </row>
    <row r="730" spans="2:14" ht="12.75" customHeight="1">
      <c r="B730" s="46" t="s">
        <v>746</v>
      </c>
      <c r="C730" s="125" t="s">
        <v>733</v>
      </c>
      <c r="D730" s="323" t="s">
        <v>747</v>
      </c>
      <c r="E730" s="323"/>
      <c r="F730" s="177" t="s">
        <v>748</v>
      </c>
      <c r="G730" s="323" t="s">
        <v>749</v>
      </c>
      <c r="H730" s="323"/>
      <c r="I730" s="257">
        <f t="shared" si="162"/>
        <v>4.024223602484472</v>
      </c>
      <c r="J730" s="38">
        <f t="shared" si="163"/>
        <v>3.823012422360249</v>
      </c>
      <c r="K730" s="38">
        <f t="shared" si="164"/>
        <v>3.621801242236025</v>
      </c>
      <c r="L730" s="38">
        <f t="shared" si="165"/>
        <v>3.4205900621118013</v>
      </c>
      <c r="M730" s="38">
        <f t="shared" si="166"/>
        <v>3.219378881987578</v>
      </c>
      <c r="N730" s="51">
        <v>1.9</v>
      </c>
    </row>
    <row r="731" spans="2:14" ht="12.75" customHeight="1">
      <c r="B731" s="46" t="s">
        <v>750</v>
      </c>
      <c r="C731" s="125" t="s">
        <v>733</v>
      </c>
      <c r="D731" s="323" t="s">
        <v>751</v>
      </c>
      <c r="E731" s="323"/>
      <c r="F731" s="177" t="s">
        <v>748</v>
      </c>
      <c r="G731" s="323" t="s">
        <v>749</v>
      </c>
      <c r="H731" s="323"/>
      <c r="I731" s="257">
        <f t="shared" si="162"/>
        <v>5.295031055900621</v>
      </c>
      <c r="J731" s="38">
        <f t="shared" si="163"/>
        <v>5.03027950310559</v>
      </c>
      <c r="K731" s="38">
        <f t="shared" si="164"/>
        <v>4.765527950310559</v>
      </c>
      <c r="L731" s="38">
        <f t="shared" si="165"/>
        <v>4.500776397515527</v>
      </c>
      <c r="M731" s="38">
        <f t="shared" si="166"/>
        <v>4.236024844720497</v>
      </c>
      <c r="N731" s="51">
        <v>2.5</v>
      </c>
    </row>
    <row r="732" spans="2:14" ht="12.75" customHeight="1">
      <c r="B732" s="46" t="s">
        <v>752</v>
      </c>
      <c r="C732" s="125" t="s">
        <v>733</v>
      </c>
      <c r="D732" s="323" t="s">
        <v>753</v>
      </c>
      <c r="E732" s="323"/>
      <c r="F732" s="177" t="s">
        <v>748</v>
      </c>
      <c r="G732" s="323" t="s">
        <v>749</v>
      </c>
      <c r="H732" s="323"/>
      <c r="I732" s="257">
        <f t="shared" si="162"/>
        <v>6.3963975155279496</v>
      </c>
      <c r="J732" s="38">
        <f t="shared" si="163"/>
        <v>6.0765776397515525</v>
      </c>
      <c r="K732" s="38">
        <f t="shared" si="164"/>
        <v>5.756757763975155</v>
      </c>
      <c r="L732" s="38">
        <f t="shared" si="165"/>
        <v>5.436937888198757</v>
      </c>
      <c r="M732" s="38">
        <f t="shared" si="166"/>
        <v>5.11711801242236</v>
      </c>
      <c r="N732" s="51">
        <v>3.02</v>
      </c>
    </row>
    <row r="733" spans="2:14" ht="12.75" customHeight="1">
      <c r="B733" s="46" t="s">
        <v>754</v>
      </c>
      <c r="C733" s="125" t="s">
        <v>733</v>
      </c>
      <c r="D733" s="323" t="s">
        <v>755</v>
      </c>
      <c r="E733" s="323"/>
      <c r="F733" s="177" t="s">
        <v>748</v>
      </c>
      <c r="G733" s="323" t="s">
        <v>749</v>
      </c>
      <c r="H733" s="323"/>
      <c r="I733" s="257">
        <f t="shared" si="162"/>
        <v>7.6248447204968945</v>
      </c>
      <c r="J733" s="38">
        <f t="shared" si="163"/>
        <v>7.24360248447205</v>
      </c>
      <c r="K733" s="38">
        <f t="shared" si="164"/>
        <v>6.862360248447205</v>
      </c>
      <c r="L733" s="38">
        <f t="shared" si="165"/>
        <v>6.48111801242236</v>
      </c>
      <c r="M733" s="38">
        <f t="shared" si="166"/>
        <v>6.099875776397516</v>
      </c>
      <c r="N733" s="51">
        <v>3.6</v>
      </c>
    </row>
    <row r="734" spans="2:14" ht="12.75" customHeight="1">
      <c r="B734" s="46" t="s">
        <v>756</v>
      </c>
      <c r="C734" s="125" t="s">
        <v>733</v>
      </c>
      <c r="D734" s="323" t="s">
        <v>757</v>
      </c>
      <c r="E734" s="323"/>
      <c r="F734" s="177" t="s">
        <v>748</v>
      </c>
      <c r="G734" s="323" t="s">
        <v>749</v>
      </c>
      <c r="H734" s="323"/>
      <c r="I734" s="257">
        <f t="shared" si="162"/>
        <v>10.590062111801242</v>
      </c>
      <c r="J734" s="38">
        <f t="shared" si="163"/>
        <v>10.06055900621118</v>
      </c>
      <c r="K734" s="38">
        <f t="shared" si="164"/>
        <v>9.531055900621118</v>
      </c>
      <c r="L734" s="38">
        <f t="shared" si="165"/>
        <v>9.001552795031055</v>
      </c>
      <c r="M734" s="38">
        <f t="shared" si="166"/>
        <v>8.472049689440993</v>
      </c>
      <c r="N734" s="51">
        <v>5</v>
      </c>
    </row>
    <row r="735" spans="2:14" ht="12.75" customHeight="1">
      <c r="B735" s="46" t="s">
        <v>758</v>
      </c>
      <c r="C735" s="125" t="s">
        <v>733</v>
      </c>
      <c r="D735" s="323" t="s">
        <v>759</v>
      </c>
      <c r="E735" s="323"/>
      <c r="F735" s="177" t="s">
        <v>748</v>
      </c>
      <c r="G735" s="323" t="s">
        <v>749</v>
      </c>
      <c r="H735" s="323"/>
      <c r="I735" s="257">
        <f t="shared" si="162"/>
        <v>18.7444099378882</v>
      </c>
      <c r="J735" s="38">
        <f t="shared" si="163"/>
        <v>17.807189440993792</v>
      </c>
      <c r="K735" s="38">
        <f t="shared" si="164"/>
        <v>16.86996894409938</v>
      </c>
      <c r="L735" s="38">
        <f t="shared" si="165"/>
        <v>15.93274844720497</v>
      </c>
      <c r="M735" s="38">
        <f t="shared" si="166"/>
        <v>14.99552795031056</v>
      </c>
      <c r="N735" s="51">
        <v>8.85</v>
      </c>
    </row>
    <row r="736" spans="2:14" ht="12.75" customHeight="1">
      <c r="B736" s="46" t="s">
        <v>760</v>
      </c>
      <c r="C736" s="125" t="s">
        <v>733</v>
      </c>
      <c r="D736" s="323" t="s">
        <v>757</v>
      </c>
      <c r="E736" s="323"/>
      <c r="F736" s="177" t="s">
        <v>565</v>
      </c>
      <c r="G736" s="323" t="s">
        <v>735</v>
      </c>
      <c r="H736" s="323"/>
      <c r="I736" s="257">
        <f t="shared" si="162"/>
        <v>36.853416149068316</v>
      </c>
      <c r="J736" s="38">
        <f t="shared" si="163"/>
        <v>35.0107453416149</v>
      </c>
      <c r="K736" s="38">
        <f t="shared" si="164"/>
        <v>33.168074534161484</v>
      </c>
      <c r="L736" s="38">
        <f t="shared" si="165"/>
        <v>31.325403726708068</v>
      </c>
      <c r="M736" s="38">
        <f t="shared" si="166"/>
        <v>29.482732919254655</v>
      </c>
      <c r="N736" s="51">
        <v>17.4</v>
      </c>
    </row>
    <row r="737" spans="2:14" ht="12.75" customHeight="1">
      <c r="B737" s="46" t="s">
        <v>761</v>
      </c>
      <c r="C737" s="125" t="s">
        <v>733</v>
      </c>
      <c r="D737" s="323" t="s">
        <v>757</v>
      </c>
      <c r="E737" s="323"/>
      <c r="F737" s="177" t="s">
        <v>762</v>
      </c>
      <c r="G737" s="323" t="s">
        <v>735</v>
      </c>
      <c r="H737" s="323"/>
      <c r="I737" s="257">
        <f t="shared" si="162"/>
        <v>49.137888198757764</v>
      </c>
      <c r="J737" s="38">
        <f t="shared" si="163"/>
        <v>46.680993788819876</v>
      </c>
      <c r="K737" s="38">
        <f t="shared" si="164"/>
        <v>44.22409937888199</v>
      </c>
      <c r="L737" s="38">
        <f t="shared" si="165"/>
        <v>41.7672049689441</v>
      </c>
      <c r="M737" s="38">
        <f t="shared" si="166"/>
        <v>39.31031055900621</v>
      </c>
      <c r="N737" s="51">
        <v>23.2</v>
      </c>
    </row>
    <row r="738" spans="2:14" ht="12.75" customHeight="1">
      <c r="B738" s="46" t="s">
        <v>763</v>
      </c>
      <c r="C738" s="125" t="s">
        <v>733</v>
      </c>
      <c r="D738" s="323" t="s">
        <v>759</v>
      </c>
      <c r="E738" s="323"/>
      <c r="F738" s="177" t="s">
        <v>762</v>
      </c>
      <c r="G738" s="323" t="s">
        <v>735</v>
      </c>
      <c r="H738" s="323"/>
      <c r="I738" s="257">
        <f t="shared" si="162"/>
        <v>71.16521739130435</v>
      </c>
      <c r="J738" s="38">
        <f t="shared" si="163"/>
        <v>67.60695652173914</v>
      </c>
      <c r="K738" s="38">
        <f t="shared" si="164"/>
        <v>64.04869565217392</v>
      </c>
      <c r="L738" s="38">
        <f t="shared" si="165"/>
        <v>60.490434782608695</v>
      </c>
      <c r="M738" s="38">
        <f t="shared" si="166"/>
        <v>56.932173913043485</v>
      </c>
      <c r="N738" s="51">
        <v>33.6</v>
      </c>
    </row>
    <row r="739" spans="2:14" ht="12.75" customHeight="1">
      <c r="B739" s="46" t="s">
        <v>764</v>
      </c>
      <c r="C739" s="125" t="s">
        <v>733</v>
      </c>
      <c r="D739" s="323" t="s">
        <v>765</v>
      </c>
      <c r="E739" s="323"/>
      <c r="F739" s="177" t="s">
        <v>565</v>
      </c>
      <c r="G739" s="323" t="s">
        <v>735</v>
      </c>
      <c r="H739" s="323"/>
      <c r="I739" s="257">
        <f t="shared" si="162"/>
        <v>95.73416149068323</v>
      </c>
      <c r="J739" s="38">
        <f t="shared" si="163"/>
        <v>90.94745341614907</v>
      </c>
      <c r="K739" s="38">
        <f t="shared" si="164"/>
        <v>86.16074534161491</v>
      </c>
      <c r="L739" s="38">
        <f t="shared" si="165"/>
        <v>81.37403726708075</v>
      </c>
      <c r="M739" s="38">
        <f t="shared" si="166"/>
        <v>76.58732919254659</v>
      </c>
      <c r="N739" s="51">
        <v>45.2</v>
      </c>
    </row>
    <row r="740" spans="2:14" ht="12.75" customHeight="1">
      <c r="B740" s="46" t="s">
        <v>766</v>
      </c>
      <c r="C740" s="125" t="s">
        <v>733</v>
      </c>
      <c r="D740" s="323" t="s">
        <v>765</v>
      </c>
      <c r="E740" s="323"/>
      <c r="F740" s="177" t="s">
        <v>762</v>
      </c>
      <c r="G740" s="323" t="s">
        <v>735</v>
      </c>
      <c r="H740" s="323"/>
      <c r="I740" s="257">
        <f t="shared" si="162"/>
        <v>122.8447204968944</v>
      </c>
      <c r="J740" s="38">
        <f t="shared" si="163"/>
        <v>116.70248447204969</v>
      </c>
      <c r="K740" s="38">
        <f t="shared" si="164"/>
        <v>110.56024844720496</v>
      </c>
      <c r="L740" s="38">
        <f t="shared" si="165"/>
        <v>104.41801242236023</v>
      </c>
      <c r="M740" s="38">
        <f t="shared" si="166"/>
        <v>98.27577639751553</v>
      </c>
      <c r="N740" s="51">
        <v>58</v>
      </c>
    </row>
    <row r="741" spans="2:14" ht="12.75" customHeight="1">
      <c r="B741" s="46" t="s">
        <v>767</v>
      </c>
      <c r="C741" s="125" t="s">
        <v>733</v>
      </c>
      <c r="D741" s="323" t="s">
        <v>768</v>
      </c>
      <c r="E741" s="323"/>
      <c r="F741" s="177" t="s">
        <v>565</v>
      </c>
      <c r="G741" s="323" t="s">
        <v>735</v>
      </c>
      <c r="H741" s="323"/>
      <c r="I741" s="257">
        <f t="shared" si="162"/>
        <v>116.91428571428571</v>
      </c>
      <c r="J741" s="38">
        <f t="shared" si="163"/>
        <v>111.06857142857143</v>
      </c>
      <c r="K741" s="38">
        <f t="shared" si="164"/>
        <v>105.22285714285714</v>
      </c>
      <c r="L741" s="38">
        <f t="shared" si="165"/>
        <v>99.37714285714286</v>
      </c>
      <c r="M741" s="38">
        <f t="shared" si="166"/>
        <v>93.53142857142858</v>
      </c>
      <c r="N741" s="51">
        <v>55.2</v>
      </c>
    </row>
    <row r="742" spans="2:14" ht="12.75" customHeight="1">
      <c r="B742" s="46" t="s">
        <v>769</v>
      </c>
      <c r="C742" s="125" t="s">
        <v>733</v>
      </c>
      <c r="D742" s="323" t="s">
        <v>768</v>
      </c>
      <c r="E742" s="323"/>
      <c r="F742" s="177" t="s">
        <v>762</v>
      </c>
      <c r="G742" s="323" t="s">
        <v>735</v>
      </c>
      <c r="H742" s="323"/>
      <c r="I742" s="257">
        <f t="shared" si="162"/>
        <v>165.62857142857143</v>
      </c>
      <c r="J742" s="38">
        <f t="shared" si="163"/>
        <v>157.34714285714287</v>
      </c>
      <c r="K742" s="38">
        <f t="shared" si="164"/>
        <v>149.0657142857143</v>
      </c>
      <c r="L742" s="38">
        <f t="shared" si="165"/>
        <v>140.78428571428572</v>
      </c>
      <c r="M742" s="38">
        <f t="shared" si="166"/>
        <v>132.50285714285715</v>
      </c>
      <c r="N742" s="51">
        <v>78.2</v>
      </c>
    </row>
    <row r="743" spans="2:14" ht="13.5" customHeight="1">
      <c r="B743" s="313" t="s">
        <v>770</v>
      </c>
      <c r="C743" s="313"/>
      <c r="D743" s="313"/>
      <c r="E743" s="313"/>
      <c r="F743" s="313"/>
      <c r="G743" s="313"/>
      <c r="H743" s="313"/>
      <c r="I743" s="259"/>
      <c r="J743" s="58"/>
      <c r="K743" s="61"/>
      <c r="L743" s="61"/>
      <c r="M743" s="61"/>
      <c r="N743" s="58"/>
    </row>
    <row r="744" spans="1:14" s="62" customFormat="1" ht="12.75" customHeight="1">
      <c r="A744"/>
      <c r="B744" s="304" t="s">
        <v>1747</v>
      </c>
      <c r="C744" s="304" t="s">
        <v>1748</v>
      </c>
      <c r="D744" s="305" t="s">
        <v>1749</v>
      </c>
      <c r="E744" s="305"/>
      <c r="F744" s="305"/>
      <c r="G744" s="305"/>
      <c r="H744" s="305"/>
      <c r="I744" s="301" t="s">
        <v>1750</v>
      </c>
      <c r="J744" s="301" t="s">
        <v>1750</v>
      </c>
      <c r="K744" s="301" t="s">
        <v>1750</v>
      </c>
      <c r="L744" s="301" t="s">
        <v>1750</v>
      </c>
      <c r="M744" s="301" t="s">
        <v>1750</v>
      </c>
      <c r="N744" s="298" t="s">
        <v>1750</v>
      </c>
    </row>
    <row r="745" spans="1:14" s="31" customFormat="1" ht="12.75" customHeight="1">
      <c r="A745"/>
      <c r="B745" s="304"/>
      <c r="C745" s="304"/>
      <c r="D745" s="298" t="s">
        <v>771</v>
      </c>
      <c r="E745" s="298"/>
      <c r="F745" s="298"/>
      <c r="G745" s="29" t="s">
        <v>772</v>
      </c>
      <c r="H745" s="29" t="s">
        <v>154</v>
      </c>
      <c r="I745" s="301"/>
      <c r="J745" s="301"/>
      <c r="K745" s="301"/>
      <c r="L745" s="301"/>
      <c r="M745" s="301"/>
      <c r="N745" s="298"/>
    </row>
    <row r="746" spans="2:14" ht="12.75" customHeight="1">
      <c r="B746" s="33" t="s">
        <v>773</v>
      </c>
      <c r="C746" s="109" t="s">
        <v>774</v>
      </c>
      <c r="D746" s="320">
        <v>6</v>
      </c>
      <c r="E746" s="320"/>
      <c r="F746" s="320"/>
      <c r="G746" s="175">
        <v>25</v>
      </c>
      <c r="H746" s="175">
        <v>27</v>
      </c>
      <c r="I746" s="257">
        <f aca="true" t="shared" si="167" ref="I746:I751">(N746/8.05)*$D$8*1.1</f>
        <v>7.201242236024845</v>
      </c>
      <c r="J746" s="38">
        <f aca="true" t="shared" si="168" ref="J746:J751">I746*0.9</f>
        <v>6.48111801242236</v>
      </c>
      <c r="K746" s="38">
        <f aca="true" t="shared" si="169" ref="K746:K751">I746*0.8</f>
        <v>5.760993788819876</v>
      </c>
      <c r="L746" s="38">
        <f aca="true" t="shared" si="170" ref="L746:L751">I746*0.75</f>
        <v>5.400931677018633</v>
      </c>
      <c r="M746" s="38">
        <f aca="true" t="shared" si="171" ref="M746:M751">I746*0.7</f>
        <v>5.040869565217392</v>
      </c>
      <c r="N746" s="51">
        <v>3.4</v>
      </c>
    </row>
    <row r="747" spans="2:14" ht="12.75" customHeight="1">
      <c r="B747" s="33" t="s">
        <v>775</v>
      </c>
      <c r="C747" s="109" t="s">
        <v>774</v>
      </c>
      <c r="D747" s="320">
        <v>8</v>
      </c>
      <c r="E747" s="320"/>
      <c r="F747" s="320"/>
      <c r="G747" s="175">
        <v>30</v>
      </c>
      <c r="H747" s="175">
        <v>32</v>
      </c>
      <c r="I747" s="257">
        <f t="shared" si="167"/>
        <v>8.78975155279503</v>
      </c>
      <c r="J747" s="38">
        <f t="shared" si="168"/>
        <v>7.910776397515527</v>
      </c>
      <c r="K747" s="38">
        <f t="shared" si="169"/>
        <v>7.031801242236025</v>
      </c>
      <c r="L747" s="38">
        <f t="shared" si="170"/>
        <v>6.592313664596272</v>
      </c>
      <c r="M747" s="38">
        <f t="shared" si="171"/>
        <v>6.152826086956521</v>
      </c>
      <c r="N747" s="51">
        <v>4.15</v>
      </c>
    </row>
    <row r="748" spans="2:14" ht="12.75" customHeight="1">
      <c r="B748" s="33" t="s">
        <v>776</v>
      </c>
      <c r="C748" s="109" t="s">
        <v>774</v>
      </c>
      <c r="D748" s="320">
        <v>10</v>
      </c>
      <c r="E748" s="320"/>
      <c r="F748" s="320"/>
      <c r="G748" s="175">
        <v>35</v>
      </c>
      <c r="H748" s="175">
        <v>32</v>
      </c>
      <c r="I748" s="257">
        <f t="shared" si="167"/>
        <v>10.801863354037264</v>
      </c>
      <c r="J748" s="38">
        <f t="shared" si="168"/>
        <v>9.721677018633539</v>
      </c>
      <c r="K748" s="38">
        <f t="shared" si="169"/>
        <v>8.641490683229812</v>
      </c>
      <c r="L748" s="38">
        <f t="shared" si="170"/>
        <v>8.101397515527948</v>
      </c>
      <c r="M748" s="38">
        <f t="shared" si="171"/>
        <v>7.561304347826086</v>
      </c>
      <c r="N748" s="51">
        <v>5.1</v>
      </c>
    </row>
    <row r="749" spans="2:14" ht="12.75" customHeight="1">
      <c r="B749" s="33" t="s">
        <v>777</v>
      </c>
      <c r="C749" s="109" t="s">
        <v>774</v>
      </c>
      <c r="D749" s="320">
        <v>12</v>
      </c>
      <c r="E749" s="320"/>
      <c r="F749" s="320"/>
      <c r="G749" s="175">
        <v>40</v>
      </c>
      <c r="H749" s="175">
        <v>40</v>
      </c>
      <c r="I749" s="257">
        <f t="shared" si="167"/>
        <v>13.978881987577639</v>
      </c>
      <c r="J749" s="38">
        <f t="shared" si="168"/>
        <v>12.580993788819875</v>
      </c>
      <c r="K749" s="38">
        <f t="shared" si="169"/>
        <v>11.183105590062112</v>
      </c>
      <c r="L749" s="38">
        <f t="shared" si="170"/>
        <v>10.48416149068323</v>
      </c>
      <c r="M749" s="38">
        <f t="shared" si="171"/>
        <v>9.785217391304348</v>
      </c>
      <c r="N749" s="51">
        <v>6.6</v>
      </c>
    </row>
    <row r="750" spans="2:14" ht="12.75" customHeight="1">
      <c r="B750" s="33" t="s">
        <v>778</v>
      </c>
      <c r="C750" s="109" t="s">
        <v>774</v>
      </c>
      <c r="D750" s="320">
        <v>15</v>
      </c>
      <c r="E750" s="320"/>
      <c r="F750" s="320"/>
      <c r="G750" s="175">
        <v>51</v>
      </c>
      <c r="H750" s="175">
        <v>36</v>
      </c>
      <c r="I750" s="257">
        <f t="shared" si="167"/>
        <v>14.720186335403728</v>
      </c>
      <c r="J750" s="38">
        <f t="shared" si="168"/>
        <v>13.248167701863355</v>
      </c>
      <c r="K750" s="38">
        <f t="shared" si="169"/>
        <v>11.776149068322983</v>
      </c>
      <c r="L750" s="38">
        <f t="shared" si="170"/>
        <v>11.040139751552797</v>
      </c>
      <c r="M750" s="38">
        <f t="shared" si="171"/>
        <v>10.30413043478261</v>
      </c>
      <c r="N750" s="51">
        <v>6.95</v>
      </c>
    </row>
    <row r="751" spans="2:14" ht="12.75" customHeight="1">
      <c r="B751" s="33" t="s">
        <v>779</v>
      </c>
      <c r="C751" s="109" t="s">
        <v>774</v>
      </c>
      <c r="D751" s="320">
        <v>25</v>
      </c>
      <c r="E751" s="320"/>
      <c r="F751" s="320"/>
      <c r="G751" s="175">
        <v>76</v>
      </c>
      <c r="H751" s="175">
        <v>50</v>
      </c>
      <c r="I751" s="257">
        <f t="shared" si="167"/>
        <v>31.34658385093168</v>
      </c>
      <c r="J751" s="38">
        <f t="shared" si="168"/>
        <v>28.21192546583851</v>
      </c>
      <c r="K751" s="38">
        <f t="shared" si="169"/>
        <v>25.077267080745344</v>
      </c>
      <c r="L751" s="38">
        <f t="shared" si="170"/>
        <v>23.50993788819876</v>
      </c>
      <c r="M751" s="38">
        <f t="shared" si="171"/>
        <v>21.94260869565218</v>
      </c>
      <c r="N751" s="51">
        <v>14.8</v>
      </c>
    </row>
    <row r="752" spans="2:14" ht="13.5" customHeight="1">
      <c r="B752" s="313" t="s">
        <v>780</v>
      </c>
      <c r="C752" s="313"/>
      <c r="D752" s="313"/>
      <c r="E752" s="313"/>
      <c r="F752" s="313"/>
      <c r="G752" s="313"/>
      <c r="H752" s="313"/>
      <c r="I752" s="259"/>
      <c r="J752" s="58"/>
      <c r="K752" s="61"/>
      <c r="L752" s="61"/>
      <c r="M752" s="61"/>
      <c r="N752" s="58"/>
    </row>
    <row r="753" spans="1:14" s="62" customFormat="1" ht="12.75" customHeight="1">
      <c r="A753"/>
      <c r="B753" s="304" t="s">
        <v>1747</v>
      </c>
      <c r="C753" s="304" t="s">
        <v>1748</v>
      </c>
      <c r="D753" s="305" t="s">
        <v>1749</v>
      </c>
      <c r="E753" s="305"/>
      <c r="F753" s="305"/>
      <c r="G753" s="305"/>
      <c r="H753" s="305"/>
      <c r="I753" s="137"/>
      <c r="J753" s="137"/>
      <c r="K753" s="137"/>
      <c r="L753" s="137"/>
      <c r="M753" s="137"/>
      <c r="N753" s="101"/>
    </row>
    <row r="754" spans="1:14" s="62" customFormat="1" ht="12.75" customHeight="1">
      <c r="A754"/>
      <c r="B754" s="304"/>
      <c r="C754" s="304"/>
      <c r="D754" s="298" t="s">
        <v>22</v>
      </c>
      <c r="E754" s="298" t="s">
        <v>781</v>
      </c>
      <c r="F754" s="298"/>
      <c r="G754" s="298" t="s">
        <v>782</v>
      </c>
      <c r="H754" s="298"/>
      <c r="I754" s="301" t="s">
        <v>1750</v>
      </c>
      <c r="J754" s="301" t="s">
        <v>1750</v>
      </c>
      <c r="K754" s="301" t="s">
        <v>1750</v>
      </c>
      <c r="L754" s="301" t="s">
        <v>1750</v>
      </c>
      <c r="M754" s="301" t="s">
        <v>1750</v>
      </c>
      <c r="N754" s="298" t="s">
        <v>1750</v>
      </c>
    </row>
    <row r="755" spans="1:14" s="31" customFormat="1" ht="26.25" customHeight="1">
      <c r="A755"/>
      <c r="B755" s="304"/>
      <c r="C755" s="304"/>
      <c r="D755" s="298"/>
      <c r="E755" s="29" t="s">
        <v>783</v>
      </c>
      <c r="F755" s="29" t="s">
        <v>784</v>
      </c>
      <c r="G755" s="29" t="s">
        <v>785</v>
      </c>
      <c r="H755" s="29" t="s">
        <v>784</v>
      </c>
      <c r="I755" s="301"/>
      <c r="J755" s="301"/>
      <c r="K755" s="301"/>
      <c r="L755" s="301"/>
      <c r="M755" s="301"/>
      <c r="N755" s="298"/>
    </row>
    <row r="756" spans="2:14" ht="12.75" customHeight="1">
      <c r="B756" s="46" t="s">
        <v>786</v>
      </c>
      <c r="C756" s="169" t="s">
        <v>787</v>
      </c>
      <c r="D756" s="314" t="s">
        <v>788</v>
      </c>
      <c r="E756" s="134" t="s">
        <v>789</v>
      </c>
      <c r="F756" s="134" t="s">
        <v>790</v>
      </c>
      <c r="G756" s="78" t="s">
        <v>791</v>
      </c>
      <c r="H756" s="134" t="s">
        <v>792</v>
      </c>
      <c r="I756" s="257">
        <f aca="true" t="shared" si="172" ref="I756:I769">(N756/8.05)*$D$8*1.1</f>
        <v>1.5249689440993788</v>
      </c>
      <c r="J756" s="38">
        <f>I756*0.85</f>
        <v>1.296223602484472</v>
      </c>
      <c r="K756" s="38">
        <f aca="true" t="shared" si="173" ref="K756:K769">I756*0.8</f>
        <v>1.219975155279503</v>
      </c>
      <c r="L756" s="38">
        <f aca="true" t="shared" si="174" ref="L756:L769">I756*0.7</f>
        <v>1.0674782608695652</v>
      </c>
      <c r="M756" s="38">
        <f aca="true" t="shared" si="175" ref="M756:M769">I756*0.6</f>
        <v>0.9149813664596274</v>
      </c>
      <c r="N756" s="51">
        <v>0.72</v>
      </c>
    </row>
    <row r="757" spans="2:14" ht="12.75" customHeight="1">
      <c r="B757" s="46" t="s">
        <v>793</v>
      </c>
      <c r="C757" s="169" t="s">
        <v>787</v>
      </c>
      <c r="D757" s="314"/>
      <c r="E757" s="134" t="s">
        <v>794</v>
      </c>
      <c r="F757" s="134" t="s">
        <v>795</v>
      </c>
      <c r="G757" s="78" t="s">
        <v>796</v>
      </c>
      <c r="H757" s="134" t="s">
        <v>797</v>
      </c>
      <c r="I757" s="257">
        <f t="shared" si="172"/>
        <v>2.0544720496894406</v>
      </c>
      <c r="J757" s="38">
        <v>1</v>
      </c>
      <c r="K757" s="38">
        <f t="shared" si="173"/>
        <v>1.6435776397515527</v>
      </c>
      <c r="L757" s="38">
        <f t="shared" si="174"/>
        <v>1.4381304347826085</v>
      </c>
      <c r="M757" s="38">
        <f t="shared" si="175"/>
        <v>1.2326832298136645</v>
      </c>
      <c r="N757" s="51">
        <v>0.97</v>
      </c>
    </row>
    <row r="758" spans="2:14" ht="12.75" customHeight="1">
      <c r="B758" s="46" t="s">
        <v>798</v>
      </c>
      <c r="C758" s="169" t="s">
        <v>787</v>
      </c>
      <c r="D758" s="314"/>
      <c r="E758" s="134" t="s">
        <v>799</v>
      </c>
      <c r="F758" s="134" t="s">
        <v>800</v>
      </c>
      <c r="G758" s="78" t="s">
        <v>794</v>
      </c>
      <c r="H758" s="134" t="s">
        <v>801</v>
      </c>
      <c r="I758" s="257">
        <f t="shared" si="172"/>
        <v>2.9652173913043476</v>
      </c>
      <c r="J758" s="38">
        <v>1.3</v>
      </c>
      <c r="K758" s="38">
        <f t="shared" si="173"/>
        <v>2.3721739130434782</v>
      </c>
      <c r="L758" s="38">
        <f t="shared" si="174"/>
        <v>2.0756521739130434</v>
      </c>
      <c r="M758" s="38">
        <f t="shared" si="175"/>
        <v>1.779130434782609</v>
      </c>
      <c r="N758" s="51">
        <v>1.4</v>
      </c>
    </row>
    <row r="759" spans="2:14" ht="12.75" customHeight="1">
      <c r="B759" s="46" t="s">
        <v>802</v>
      </c>
      <c r="C759" s="169" t="s">
        <v>787</v>
      </c>
      <c r="D759" s="314"/>
      <c r="E759" s="134" t="s">
        <v>803</v>
      </c>
      <c r="F759" s="134" t="s">
        <v>800</v>
      </c>
      <c r="G759" s="78" t="s">
        <v>614</v>
      </c>
      <c r="H759" s="134" t="s">
        <v>804</v>
      </c>
      <c r="I759" s="257">
        <f t="shared" si="172"/>
        <v>4.447826086956522</v>
      </c>
      <c r="J759" s="38">
        <f aca="true" t="shared" si="176" ref="J759:J769">I759*0.85</f>
        <v>3.7806521739130434</v>
      </c>
      <c r="K759" s="38">
        <f t="shared" si="173"/>
        <v>3.558260869565218</v>
      </c>
      <c r="L759" s="38">
        <f t="shared" si="174"/>
        <v>3.1134782608695657</v>
      </c>
      <c r="M759" s="38">
        <f t="shared" si="175"/>
        <v>2.6686956521739136</v>
      </c>
      <c r="N759" s="51">
        <v>2.1</v>
      </c>
    </row>
    <row r="760" spans="2:14" ht="12.75" customHeight="1">
      <c r="B760" s="46" t="s">
        <v>805</v>
      </c>
      <c r="C760" s="169" t="s">
        <v>787</v>
      </c>
      <c r="D760" s="314"/>
      <c r="E760" s="134" t="s">
        <v>806</v>
      </c>
      <c r="F760" s="134" t="s">
        <v>807</v>
      </c>
      <c r="G760" s="78" t="s">
        <v>808</v>
      </c>
      <c r="H760" s="134" t="s">
        <v>809</v>
      </c>
      <c r="I760" s="257">
        <f t="shared" si="172"/>
        <v>6.671739130434783</v>
      </c>
      <c r="J760" s="38">
        <f t="shared" si="176"/>
        <v>5.670978260869565</v>
      </c>
      <c r="K760" s="38">
        <f t="shared" si="173"/>
        <v>5.337391304347826</v>
      </c>
      <c r="L760" s="38">
        <f t="shared" si="174"/>
        <v>4.670217391304348</v>
      </c>
      <c r="M760" s="38">
        <f t="shared" si="175"/>
        <v>4.00304347826087</v>
      </c>
      <c r="N760" s="51">
        <v>3.15</v>
      </c>
    </row>
    <row r="761" spans="2:14" ht="12.75" customHeight="1">
      <c r="B761" s="46" t="s">
        <v>810</v>
      </c>
      <c r="C761" s="169" t="s">
        <v>787</v>
      </c>
      <c r="D761" s="314"/>
      <c r="E761" s="134" t="s">
        <v>811</v>
      </c>
      <c r="F761" s="134" t="s">
        <v>807</v>
      </c>
      <c r="G761" s="78" t="s">
        <v>812</v>
      </c>
      <c r="H761" s="134" t="s">
        <v>809</v>
      </c>
      <c r="I761" s="257">
        <f t="shared" si="172"/>
        <v>9.954658385093168</v>
      </c>
      <c r="J761" s="38">
        <f t="shared" si="176"/>
        <v>8.461459627329193</v>
      </c>
      <c r="K761" s="38">
        <f t="shared" si="173"/>
        <v>7.963726708074535</v>
      </c>
      <c r="L761" s="38">
        <f t="shared" si="174"/>
        <v>6.968260869565219</v>
      </c>
      <c r="M761" s="38">
        <f t="shared" si="175"/>
        <v>5.9727950310559015</v>
      </c>
      <c r="N761" s="51">
        <v>4.7</v>
      </c>
    </row>
    <row r="762" spans="2:14" ht="12.75" customHeight="1">
      <c r="B762" s="46" t="s">
        <v>813</v>
      </c>
      <c r="C762" s="169" t="s">
        <v>787</v>
      </c>
      <c r="D762" s="314"/>
      <c r="E762" s="134" t="s">
        <v>814</v>
      </c>
      <c r="F762" s="134" t="s">
        <v>815</v>
      </c>
      <c r="G762" s="78" t="s">
        <v>803</v>
      </c>
      <c r="H762" s="134" t="s">
        <v>816</v>
      </c>
      <c r="I762" s="257">
        <f t="shared" si="172"/>
        <v>14.40248447204969</v>
      </c>
      <c r="J762" s="38">
        <f t="shared" si="176"/>
        <v>12.242111801242237</v>
      </c>
      <c r="K762" s="38">
        <f t="shared" si="173"/>
        <v>11.521987577639752</v>
      </c>
      <c r="L762" s="38">
        <f t="shared" si="174"/>
        <v>10.081739130434784</v>
      </c>
      <c r="M762" s="38">
        <f t="shared" si="175"/>
        <v>8.641490683229815</v>
      </c>
      <c r="N762" s="51">
        <v>6.8</v>
      </c>
    </row>
    <row r="763" spans="2:14" ht="12.75" customHeight="1">
      <c r="B763" s="46" t="s">
        <v>817</v>
      </c>
      <c r="C763" s="169" t="s">
        <v>787</v>
      </c>
      <c r="D763" s="314"/>
      <c r="E763" s="134" t="s">
        <v>818</v>
      </c>
      <c r="F763" s="134" t="s">
        <v>819</v>
      </c>
      <c r="G763" s="78" t="s">
        <v>227</v>
      </c>
      <c r="H763" s="134" t="s">
        <v>816</v>
      </c>
      <c r="I763" s="257">
        <f t="shared" si="172"/>
        <v>17.791304347826088</v>
      </c>
      <c r="J763" s="38">
        <f t="shared" si="176"/>
        <v>15.122608695652174</v>
      </c>
      <c r="K763" s="38">
        <f t="shared" si="173"/>
        <v>14.233043478260871</v>
      </c>
      <c r="L763" s="38">
        <f t="shared" si="174"/>
        <v>12.453913043478263</v>
      </c>
      <c r="M763" s="38">
        <f t="shared" si="175"/>
        <v>10.674782608695654</v>
      </c>
      <c r="N763" s="51">
        <v>8.4</v>
      </c>
    </row>
    <row r="764" spans="2:14" ht="12.75" customHeight="1">
      <c r="B764" s="46" t="s">
        <v>820</v>
      </c>
      <c r="C764" s="169" t="s">
        <v>787</v>
      </c>
      <c r="D764" s="314"/>
      <c r="E764" s="134" t="s">
        <v>821</v>
      </c>
      <c r="F764" s="134" t="s">
        <v>815</v>
      </c>
      <c r="G764" s="78" t="s">
        <v>822</v>
      </c>
      <c r="H764" s="134" t="s">
        <v>823</v>
      </c>
      <c r="I764" s="257">
        <f t="shared" si="172"/>
        <v>25.204347826086956</v>
      </c>
      <c r="J764" s="38">
        <f t="shared" si="176"/>
        <v>21.42369565217391</v>
      </c>
      <c r="K764" s="38">
        <f t="shared" si="173"/>
        <v>20.163478260869567</v>
      </c>
      <c r="L764" s="38">
        <f t="shared" si="174"/>
        <v>17.64304347826087</v>
      </c>
      <c r="M764" s="38">
        <f t="shared" si="175"/>
        <v>15.122608695652175</v>
      </c>
      <c r="N764" s="51">
        <v>11.9</v>
      </c>
    </row>
    <row r="765" spans="2:14" ht="12.75" customHeight="1">
      <c r="B765" s="46" t="s">
        <v>824</v>
      </c>
      <c r="C765" s="169" t="s">
        <v>787</v>
      </c>
      <c r="D765" s="314"/>
      <c r="E765" s="134" t="s">
        <v>825</v>
      </c>
      <c r="F765" s="134" t="s">
        <v>815</v>
      </c>
      <c r="G765" s="78" t="s">
        <v>814</v>
      </c>
      <c r="H765" s="134" t="s">
        <v>823</v>
      </c>
      <c r="I765" s="257">
        <f t="shared" si="172"/>
        <v>43.84285714285714</v>
      </c>
      <c r="J765" s="38">
        <f t="shared" si="176"/>
        <v>37.26642857142857</v>
      </c>
      <c r="K765" s="38">
        <f t="shared" si="173"/>
        <v>35.074285714285715</v>
      </c>
      <c r="L765" s="38">
        <f t="shared" si="174"/>
        <v>30.69</v>
      </c>
      <c r="M765" s="38">
        <f t="shared" si="175"/>
        <v>26.305714285714288</v>
      </c>
      <c r="N765" s="51">
        <v>20.7</v>
      </c>
    </row>
    <row r="766" spans="2:14" ht="12.75" customHeight="1">
      <c r="B766" s="46" t="s">
        <v>826</v>
      </c>
      <c r="C766" s="169" t="s">
        <v>787</v>
      </c>
      <c r="D766" s="314"/>
      <c r="E766" s="134" t="s">
        <v>827</v>
      </c>
      <c r="F766" s="134" t="s">
        <v>828</v>
      </c>
      <c r="G766" s="78" t="s">
        <v>821</v>
      </c>
      <c r="H766" s="134" t="s">
        <v>829</v>
      </c>
      <c r="I766" s="257">
        <f t="shared" si="172"/>
        <v>61.845962732919254</v>
      </c>
      <c r="J766" s="38">
        <f t="shared" si="176"/>
        <v>52.569068322981366</v>
      </c>
      <c r="K766" s="38">
        <f t="shared" si="173"/>
        <v>49.47677018633541</v>
      </c>
      <c r="L766" s="38">
        <f t="shared" si="174"/>
        <v>43.292173913043484</v>
      </c>
      <c r="M766" s="38">
        <f t="shared" si="175"/>
        <v>37.10757763975156</v>
      </c>
      <c r="N766" s="51">
        <v>29.2</v>
      </c>
    </row>
    <row r="767" spans="2:14" ht="12.75" customHeight="1">
      <c r="B767" s="46" t="s">
        <v>830</v>
      </c>
      <c r="C767" s="169" t="s">
        <v>787</v>
      </c>
      <c r="D767" s="314"/>
      <c r="E767" s="134" t="s">
        <v>831</v>
      </c>
      <c r="F767" s="134" t="s">
        <v>828</v>
      </c>
      <c r="G767" s="78" t="s">
        <v>825</v>
      </c>
      <c r="H767" s="134" t="s">
        <v>829</v>
      </c>
      <c r="I767" s="257">
        <f t="shared" si="172"/>
        <v>79.63726708074535</v>
      </c>
      <c r="J767" s="38">
        <f t="shared" si="176"/>
        <v>67.69167701863354</v>
      </c>
      <c r="K767" s="38">
        <f t="shared" si="173"/>
        <v>63.70981366459628</v>
      </c>
      <c r="L767" s="38">
        <f t="shared" si="174"/>
        <v>55.74608695652175</v>
      </c>
      <c r="M767" s="38">
        <f t="shared" si="175"/>
        <v>47.78236024844721</v>
      </c>
      <c r="N767" s="51">
        <v>37.6</v>
      </c>
    </row>
    <row r="768" spans="2:14" ht="12.75" customHeight="1">
      <c r="B768" s="46" t="s">
        <v>832</v>
      </c>
      <c r="C768" s="169" t="s">
        <v>787</v>
      </c>
      <c r="D768" s="314"/>
      <c r="E768" s="134">
        <v>120</v>
      </c>
      <c r="F768" s="134" t="s">
        <v>828</v>
      </c>
      <c r="G768" s="78" t="s">
        <v>827</v>
      </c>
      <c r="H768" s="134" t="s">
        <v>829</v>
      </c>
      <c r="I768" s="257">
        <f t="shared" si="172"/>
        <v>100.07608695652173</v>
      </c>
      <c r="J768" s="38">
        <f t="shared" si="176"/>
        <v>85.06467391304348</v>
      </c>
      <c r="K768" s="38">
        <f t="shared" si="173"/>
        <v>80.06086956521739</v>
      </c>
      <c r="L768" s="38">
        <f t="shared" si="174"/>
        <v>70.05326086956522</v>
      </c>
      <c r="M768" s="38">
        <f t="shared" si="175"/>
        <v>60.04565217391305</v>
      </c>
      <c r="N768" s="51">
        <v>47.25</v>
      </c>
    </row>
    <row r="769" spans="2:14" ht="12.75" customHeight="1">
      <c r="B769" s="46" t="s">
        <v>833</v>
      </c>
      <c r="C769" s="169" t="s">
        <v>787</v>
      </c>
      <c r="D769" s="314"/>
      <c r="E769" s="134">
        <v>150</v>
      </c>
      <c r="F769" s="134" t="s">
        <v>828</v>
      </c>
      <c r="G769" s="78">
        <v>75</v>
      </c>
      <c r="H769" s="134" t="s">
        <v>829</v>
      </c>
      <c r="I769" s="257">
        <f t="shared" si="172"/>
        <v>120.09130434782608</v>
      </c>
      <c r="J769" s="38">
        <f t="shared" si="176"/>
        <v>102.07760869565217</v>
      </c>
      <c r="K769" s="38">
        <f t="shared" si="173"/>
        <v>96.07304347826087</v>
      </c>
      <c r="L769" s="38">
        <f t="shared" si="174"/>
        <v>84.06391304347827</v>
      </c>
      <c r="M769" s="38">
        <f t="shared" si="175"/>
        <v>72.05478260869566</v>
      </c>
      <c r="N769" s="51">
        <v>56.7</v>
      </c>
    </row>
    <row r="770" spans="2:14" ht="12.75" customHeight="1">
      <c r="B770" s="94"/>
      <c r="C770" s="189"/>
      <c r="D770" s="159"/>
      <c r="E770" s="15"/>
      <c r="F770" s="15"/>
      <c r="G770" s="18"/>
      <c r="H770" s="15"/>
      <c r="I770" s="71"/>
      <c r="J770" s="72"/>
      <c r="K770" s="72"/>
      <c r="L770" s="72"/>
      <c r="M770" s="72"/>
      <c r="N770" s="71"/>
    </row>
    <row r="771" spans="2:14" ht="13.5" customHeight="1">
      <c r="B771" s="313" t="s">
        <v>834</v>
      </c>
      <c r="C771" s="313"/>
      <c r="D771" s="313"/>
      <c r="E771" s="313"/>
      <c r="F771" s="313"/>
      <c r="G771" s="313"/>
      <c r="H771" s="313"/>
      <c r="I771" s="259"/>
      <c r="J771" s="58"/>
      <c r="K771" s="61"/>
      <c r="L771" s="61"/>
      <c r="M771" s="61"/>
      <c r="N771" s="58"/>
    </row>
    <row r="772" spans="1:14" s="62" customFormat="1" ht="12.75" customHeight="1">
      <c r="A772"/>
      <c r="B772" s="304" t="s">
        <v>1747</v>
      </c>
      <c r="C772" s="304" t="s">
        <v>1748</v>
      </c>
      <c r="D772" s="270" t="s">
        <v>1749</v>
      </c>
      <c r="E772" s="270"/>
      <c r="F772" s="270"/>
      <c r="G772" s="270"/>
      <c r="H772" s="270"/>
      <c r="I772" s="301" t="s">
        <v>1750</v>
      </c>
      <c r="J772" s="301" t="s">
        <v>1750</v>
      </c>
      <c r="K772" s="301" t="s">
        <v>1750</v>
      </c>
      <c r="L772" s="301" t="s">
        <v>1750</v>
      </c>
      <c r="M772" s="301" t="s">
        <v>1750</v>
      </c>
      <c r="N772" s="298" t="s">
        <v>1750</v>
      </c>
    </row>
    <row r="773" spans="1:14" s="31" customFormat="1" ht="12.75" customHeight="1">
      <c r="A773"/>
      <c r="B773" s="304"/>
      <c r="C773" s="304"/>
      <c r="D773" s="322" t="s">
        <v>835</v>
      </c>
      <c r="E773" s="322"/>
      <c r="F773" s="322"/>
      <c r="G773" s="322" t="s">
        <v>373</v>
      </c>
      <c r="H773" s="322"/>
      <c r="I773" s="301"/>
      <c r="J773" s="301"/>
      <c r="K773" s="301"/>
      <c r="L773" s="301"/>
      <c r="M773" s="301"/>
      <c r="N773" s="298"/>
    </row>
    <row r="774" spans="2:14" ht="12.75" customHeight="1">
      <c r="B774" s="46" t="s">
        <v>836</v>
      </c>
      <c r="C774" s="109" t="s">
        <v>837</v>
      </c>
      <c r="D774" s="290">
        <v>1</v>
      </c>
      <c r="E774" s="290"/>
      <c r="F774" s="290"/>
      <c r="G774" s="290">
        <v>1</v>
      </c>
      <c r="H774" s="290"/>
      <c r="I774" s="257">
        <f>(N774/8.05)*$D$8*1.1</f>
        <v>19.697515527950312</v>
      </c>
      <c r="J774" s="81">
        <f>I774*0.95</f>
        <v>18.712639751552796</v>
      </c>
      <c r="K774" s="81">
        <f>I774*0.9</f>
        <v>17.72776397515528</v>
      </c>
      <c r="L774" s="81">
        <f>I774*0.85</f>
        <v>16.742888198757765</v>
      </c>
      <c r="M774" s="81">
        <f>I774*0.75</f>
        <v>14.773136645962733</v>
      </c>
      <c r="N774" s="121">
        <v>9.3</v>
      </c>
    </row>
    <row r="775" spans="2:14" ht="12.75" customHeight="1">
      <c r="B775" s="46" t="s">
        <v>838</v>
      </c>
      <c r="C775" s="109" t="s">
        <v>839</v>
      </c>
      <c r="D775" s="290">
        <v>1</v>
      </c>
      <c r="E775" s="290"/>
      <c r="F775" s="290"/>
      <c r="G775" s="290">
        <v>1</v>
      </c>
      <c r="H775" s="290"/>
      <c r="I775" s="257">
        <f>(N775/8.05)*$D$8*1.1</f>
        <v>19.062111801242235</v>
      </c>
      <c r="J775" s="81">
        <f>I775*0.95</f>
        <v>18.109006211180123</v>
      </c>
      <c r="K775" s="81">
        <f>I775*0.9</f>
        <v>17.15590062111801</v>
      </c>
      <c r="L775" s="81">
        <f>I775*0.85</f>
        <v>16.2027950310559</v>
      </c>
      <c r="M775" s="81">
        <f>I775*0.75</f>
        <v>14.296583850931675</v>
      </c>
      <c r="N775" s="51">
        <v>9</v>
      </c>
    </row>
    <row r="776" spans="2:14" ht="12.75" customHeight="1">
      <c r="B776" s="46" t="s">
        <v>840</v>
      </c>
      <c r="C776" s="109" t="s">
        <v>841</v>
      </c>
      <c r="D776" s="290">
        <v>1.5</v>
      </c>
      <c r="E776" s="290"/>
      <c r="F776" s="290"/>
      <c r="G776" s="290">
        <v>1</v>
      </c>
      <c r="H776" s="290"/>
      <c r="I776" s="257">
        <f>(N776/8.05)*$D$8*1.1</f>
        <v>42.042546583850935</v>
      </c>
      <c r="J776" s="81">
        <f>I776*0.95</f>
        <v>39.940419254658394</v>
      </c>
      <c r="K776" s="81">
        <f>I776*0.95</f>
        <v>39.940419254658394</v>
      </c>
      <c r="L776" s="81">
        <f>I776*0.95</f>
        <v>39.940419254658394</v>
      </c>
      <c r="M776" s="81">
        <f>I776*0.9</f>
        <v>37.838291925465846</v>
      </c>
      <c r="N776" s="193">
        <v>19.85</v>
      </c>
    </row>
    <row r="777" spans="2:14" ht="13.5" customHeight="1">
      <c r="B777" s="313" t="s">
        <v>842</v>
      </c>
      <c r="C777" s="313"/>
      <c r="D777" s="313"/>
      <c r="E777" s="313"/>
      <c r="F777" s="313"/>
      <c r="G777" s="313"/>
      <c r="H777" s="313"/>
      <c r="I777" s="259"/>
      <c r="J777" s="58"/>
      <c r="K777" s="61"/>
      <c r="L777" s="61"/>
      <c r="M777" s="61"/>
      <c r="N777" s="58"/>
    </row>
    <row r="778" spans="2:14" ht="12.75" customHeight="1">
      <c r="B778" s="304" t="s">
        <v>1747</v>
      </c>
      <c r="C778" s="304" t="s">
        <v>1748</v>
      </c>
      <c r="D778" s="321" t="s">
        <v>1749</v>
      </c>
      <c r="E778" s="321"/>
      <c r="F778" s="321"/>
      <c r="G778" s="321"/>
      <c r="H778" s="321"/>
      <c r="I778" s="301" t="s">
        <v>1750</v>
      </c>
      <c r="J778" s="301" t="s">
        <v>1750</v>
      </c>
      <c r="K778" s="301" t="s">
        <v>1750</v>
      </c>
      <c r="L778" s="301" t="s">
        <v>1750</v>
      </c>
      <c r="M778" s="301" t="s">
        <v>1750</v>
      </c>
      <c r="N778" s="298" t="s">
        <v>1750</v>
      </c>
    </row>
    <row r="779" spans="2:14" ht="13.5" customHeight="1">
      <c r="B779" s="304"/>
      <c r="C779" s="304"/>
      <c r="D779" s="321" t="s">
        <v>843</v>
      </c>
      <c r="E779" s="321"/>
      <c r="F779" s="321"/>
      <c r="G779" s="321"/>
      <c r="H779" s="321"/>
      <c r="I779" s="301"/>
      <c r="J779" s="301"/>
      <c r="K779" s="301"/>
      <c r="L779" s="301"/>
      <c r="M779" s="301"/>
      <c r="N779" s="298"/>
    </row>
    <row r="780" spans="2:14" ht="12.75" customHeight="1">
      <c r="B780" s="46" t="s">
        <v>844</v>
      </c>
      <c r="C780" s="109" t="s">
        <v>845</v>
      </c>
      <c r="D780" s="320" t="s">
        <v>846</v>
      </c>
      <c r="E780" s="320"/>
      <c r="F780" s="320"/>
      <c r="G780" s="320"/>
      <c r="H780" s="320"/>
      <c r="I780" s="257">
        <f>(N780/8.05)*$D$8*1.1</f>
        <v>38.12422360248447</v>
      </c>
      <c r="J780" s="38">
        <f>I780*0.95</f>
        <v>36.218012422360246</v>
      </c>
      <c r="K780" s="38">
        <f>I780*0.9</f>
        <v>34.31180124223602</v>
      </c>
      <c r="L780" s="38">
        <f>I780*0.85</f>
        <v>32.4055900621118</v>
      </c>
      <c r="M780" s="38">
        <f>I780*0.75</f>
        <v>28.59316770186335</v>
      </c>
      <c r="N780" s="51">
        <v>18</v>
      </c>
    </row>
    <row r="781" spans="2:14" ht="13.5" customHeight="1">
      <c r="B781" s="313" t="s">
        <v>847</v>
      </c>
      <c r="C781" s="313"/>
      <c r="D781" s="313"/>
      <c r="E781" s="313"/>
      <c r="F781" s="313"/>
      <c r="G781" s="313"/>
      <c r="H781" s="313"/>
      <c r="I781" s="259"/>
      <c r="J781" s="58"/>
      <c r="K781" s="61"/>
      <c r="L781" s="61"/>
      <c r="M781" s="61"/>
      <c r="N781" s="58"/>
    </row>
    <row r="782" spans="1:14" s="62" customFormat="1" ht="12.75" customHeight="1">
      <c r="A782"/>
      <c r="B782" s="304" t="s">
        <v>1747</v>
      </c>
      <c r="C782" s="304" t="s">
        <v>1748</v>
      </c>
      <c r="D782" s="270" t="s">
        <v>1749</v>
      </c>
      <c r="E782" s="270"/>
      <c r="F782" s="270"/>
      <c r="G782" s="270"/>
      <c r="H782" s="270"/>
      <c r="I782" s="301" t="s">
        <v>1750</v>
      </c>
      <c r="J782" s="301" t="s">
        <v>1750</v>
      </c>
      <c r="K782" s="301" t="s">
        <v>1750</v>
      </c>
      <c r="L782" s="301" t="s">
        <v>1750</v>
      </c>
      <c r="M782" s="301" t="s">
        <v>1750</v>
      </c>
      <c r="N782" s="298" t="s">
        <v>1750</v>
      </c>
    </row>
    <row r="783" spans="1:14" s="31" customFormat="1" ht="21.75" customHeight="1">
      <c r="A783"/>
      <c r="B783" s="304"/>
      <c r="C783" s="304"/>
      <c r="D783" s="298" t="s">
        <v>848</v>
      </c>
      <c r="E783" s="298"/>
      <c r="F783" s="29" t="s">
        <v>849</v>
      </c>
      <c r="G783" s="29" t="s">
        <v>850</v>
      </c>
      <c r="H783" s="29" t="s">
        <v>851</v>
      </c>
      <c r="I783" s="301"/>
      <c r="J783" s="301"/>
      <c r="K783" s="301"/>
      <c r="L783" s="301"/>
      <c r="M783" s="301"/>
      <c r="N783" s="298"/>
    </row>
    <row r="784" spans="2:14" ht="12.75" customHeight="1">
      <c r="B784" s="33" t="s">
        <v>852</v>
      </c>
      <c r="C784" s="109" t="s">
        <v>853</v>
      </c>
      <c r="D784" s="290" t="s">
        <v>854</v>
      </c>
      <c r="E784" s="290"/>
      <c r="F784" s="134">
        <v>63</v>
      </c>
      <c r="G784" s="134" t="s">
        <v>855</v>
      </c>
      <c r="H784" s="134">
        <v>1000</v>
      </c>
      <c r="I784" s="257">
        <f aca="true" t="shared" si="177" ref="I784:I790">(N784/8.05)*$D$8*1.1</f>
        <v>75.71894409937887</v>
      </c>
      <c r="J784" s="38">
        <f aca="true" t="shared" si="178" ref="J784:J790">I784*0.95</f>
        <v>71.93299689440994</v>
      </c>
      <c r="K784" s="38">
        <f aca="true" t="shared" si="179" ref="K784:K790">I784*0.9</f>
        <v>68.14704968944099</v>
      </c>
      <c r="L784" s="38">
        <f aca="true" t="shared" si="180" ref="L784:L790">I784*0.85</f>
        <v>64.36110248447204</v>
      </c>
      <c r="M784" s="38">
        <f aca="true" t="shared" si="181" ref="M784:M790">I784*0.8</f>
        <v>60.5751552795031</v>
      </c>
      <c r="N784" s="51">
        <v>35.75</v>
      </c>
    </row>
    <row r="785" spans="2:14" ht="12.75" customHeight="1">
      <c r="B785" s="33" t="s">
        <v>856</v>
      </c>
      <c r="C785" s="109" t="s">
        <v>853</v>
      </c>
      <c r="D785" s="290" t="s">
        <v>857</v>
      </c>
      <c r="E785" s="290"/>
      <c r="F785" s="134">
        <v>100</v>
      </c>
      <c r="G785" s="134" t="s">
        <v>855</v>
      </c>
      <c r="H785" s="134">
        <v>1000</v>
      </c>
      <c r="I785" s="257">
        <f t="shared" si="177"/>
        <v>90.65093167701863</v>
      </c>
      <c r="J785" s="38">
        <f t="shared" si="178"/>
        <v>86.1183850931677</v>
      </c>
      <c r="K785" s="38">
        <f t="shared" si="179"/>
        <v>81.58583850931677</v>
      </c>
      <c r="L785" s="38">
        <f t="shared" si="180"/>
        <v>77.05329192546584</v>
      </c>
      <c r="M785" s="38">
        <f t="shared" si="181"/>
        <v>72.52074534161491</v>
      </c>
      <c r="N785" s="51">
        <v>42.8</v>
      </c>
    </row>
    <row r="786" spans="2:14" ht="12.75" customHeight="1">
      <c r="B786" s="33" t="s">
        <v>858</v>
      </c>
      <c r="C786" s="109" t="s">
        <v>859</v>
      </c>
      <c r="D786" s="290" t="s">
        <v>857</v>
      </c>
      <c r="E786" s="290"/>
      <c r="F786" s="134">
        <v>63</v>
      </c>
      <c r="G786" s="134" t="s">
        <v>855</v>
      </c>
      <c r="H786" s="134">
        <v>1000</v>
      </c>
      <c r="I786" s="257">
        <f t="shared" si="177"/>
        <v>91.92173913043477</v>
      </c>
      <c r="J786" s="38">
        <f t="shared" si="178"/>
        <v>87.32565217391304</v>
      </c>
      <c r="K786" s="38">
        <f t="shared" si="179"/>
        <v>82.7295652173913</v>
      </c>
      <c r="L786" s="38">
        <f t="shared" si="180"/>
        <v>78.13347826086955</v>
      </c>
      <c r="M786" s="38">
        <f t="shared" si="181"/>
        <v>73.53739130434782</v>
      </c>
      <c r="N786" s="51">
        <v>43.4</v>
      </c>
    </row>
    <row r="787" spans="2:14" ht="12.75" customHeight="1">
      <c r="B787" s="33" t="s">
        <v>860</v>
      </c>
      <c r="C787" s="109" t="s">
        <v>859</v>
      </c>
      <c r="D787" s="290" t="s">
        <v>861</v>
      </c>
      <c r="E787" s="290"/>
      <c r="F787" s="134">
        <v>63</v>
      </c>
      <c r="G787" s="134" t="s">
        <v>862</v>
      </c>
      <c r="H787" s="134">
        <v>1000</v>
      </c>
      <c r="I787" s="257">
        <f t="shared" si="177"/>
        <v>110.13664596273291</v>
      </c>
      <c r="J787" s="38">
        <f t="shared" si="178"/>
        <v>104.62981366459627</v>
      </c>
      <c r="K787" s="38">
        <f t="shared" si="179"/>
        <v>99.12298136645963</v>
      </c>
      <c r="L787" s="38">
        <f t="shared" si="180"/>
        <v>93.61614906832297</v>
      </c>
      <c r="M787" s="38">
        <f t="shared" si="181"/>
        <v>88.10931677018634</v>
      </c>
      <c r="N787" s="51">
        <v>52</v>
      </c>
    </row>
    <row r="788" spans="2:14" ht="12.75" customHeight="1">
      <c r="B788" s="33" t="s">
        <v>863</v>
      </c>
      <c r="C788" s="109" t="s">
        <v>864</v>
      </c>
      <c r="D788" s="290" t="s">
        <v>865</v>
      </c>
      <c r="E788" s="290"/>
      <c r="F788" s="134">
        <v>63</v>
      </c>
      <c r="G788" s="134" t="s">
        <v>866</v>
      </c>
      <c r="H788" s="134">
        <v>1000</v>
      </c>
      <c r="I788" s="257">
        <f t="shared" si="177"/>
        <v>210.74223602484471</v>
      </c>
      <c r="J788" s="38">
        <f t="shared" si="178"/>
        <v>200.2051242236025</v>
      </c>
      <c r="K788" s="38">
        <f t="shared" si="179"/>
        <v>189.66801242236025</v>
      </c>
      <c r="L788" s="38">
        <f t="shared" si="180"/>
        <v>179.130900621118</v>
      </c>
      <c r="M788" s="38">
        <f t="shared" si="181"/>
        <v>168.59378881987578</v>
      </c>
      <c r="N788" s="51">
        <v>99.5</v>
      </c>
    </row>
    <row r="789" spans="2:14" ht="12.75" customHeight="1">
      <c r="B789" s="33" t="s">
        <v>867</v>
      </c>
      <c r="C789" s="109" t="s">
        <v>864</v>
      </c>
      <c r="D789" s="290" t="s">
        <v>865</v>
      </c>
      <c r="E789" s="290"/>
      <c r="F789" s="134">
        <v>125</v>
      </c>
      <c r="G789" s="134" t="s">
        <v>866</v>
      </c>
      <c r="H789" s="134">
        <v>1000</v>
      </c>
      <c r="I789" s="257">
        <f t="shared" si="177"/>
        <v>266.02236024844717</v>
      </c>
      <c r="J789" s="38">
        <f t="shared" si="178"/>
        <v>252.72124223602484</v>
      </c>
      <c r="K789" s="38">
        <f t="shared" si="179"/>
        <v>239.42012422360247</v>
      </c>
      <c r="L789" s="38">
        <f t="shared" si="180"/>
        <v>226.11900621118008</v>
      </c>
      <c r="M789" s="38">
        <f t="shared" si="181"/>
        <v>212.81788819875774</v>
      </c>
      <c r="N789" s="51">
        <v>125.6</v>
      </c>
    </row>
    <row r="790" spans="2:14" ht="12.75" customHeight="1">
      <c r="B790" s="33" t="s">
        <v>868</v>
      </c>
      <c r="C790" s="109" t="s">
        <v>859</v>
      </c>
      <c r="D790" s="290" t="s">
        <v>865</v>
      </c>
      <c r="E790" s="290"/>
      <c r="F790" s="134">
        <v>63</v>
      </c>
      <c r="G790" s="134" t="s">
        <v>866</v>
      </c>
      <c r="H790" s="134">
        <v>1000</v>
      </c>
      <c r="I790" s="257">
        <f t="shared" si="177"/>
        <v>220.27329192546583</v>
      </c>
      <c r="J790" s="38">
        <f t="shared" si="178"/>
        <v>209.25962732919254</v>
      </c>
      <c r="K790" s="38">
        <f t="shared" si="179"/>
        <v>198.24596273291925</v>
      </c>
      <c r="L790" s="38">
        <f t="shared" si="180"/>
        <v>187.23229813664594</v>
      </c>
      <c r="M790" s="38">
        <f t="shared" si="181"/>
        <v>176.21863354037268</v>
      </c>
      <c r="N790" s="51">
        <v>104</v>
      </c>
    </row>
    <row r="791" spans="2:14" ht="13.5" customHeight="1">
      <c r="B791" s="313" t="s">
        <v>869</v>
      </c>
      <c r="C791" s="313"/>
      <c r="D791" s="313"/>
      <c r="E791" s="313"/>
      <c r="F791" s="313"/>
      <c r="G791" s="313"/>
      <c r="H791" s="313"/>
      <c r="I791" s="259"/>
      <c r="J791" s="58"/>
      <c r="K791" s="61"/>
      <c r="L791" s="61"/>
      <c r="M791" s="61"/>
      <c r="N791" s="58"/>
    </row>
    <row r="792" spans="2:14" ht="13.5" customHeight="1">
      <c r="B792" s="292" t="s">
        <v>870</v>
      </c>
      <c r="C792" s="292"/>
      <c r="D792" s="292"/>
      <c r="E792" s="292"/>
      <c r="F792" s="292"/>
      <c r="G792" s="292"/>
      <c r="H792" s="292"/>
      <c r="I792" s="27"/>
      <c r="J792" s="46"/>
      <c r="K792" s="61"/>
      <c r="L792" s="61"/>
      <c r="M792" s="61"/>
      <c r="N792" s="46"/>
    </row>
    <row r="793" spans="1:14" s="62" customFormat="1" ht="12.75" customHeight="1">
      <c r="A793"/>
      <c r="B793" s="304" t="s">
        <v>1747</v>
      </c>
      <c r="C793" s="304" t="s">
        <v>1748</v>
      </c>
      <c r="D793" s="270" t="s">
        <v>1749</v>
      </c>
      <c r="E793" s="270"/>
      <c r="F793" s="270"/>
      <c r="G793" s="270"/>
      <c r="H793" s="270"/>
      <c r="I793" s="301" t="s">
        <v>1750</v>
      </c>
      <c r="J793" s="301" t="s">
        <v>1750</v>
      </c>
      <c r="K793" s="301" t="s">
        <v>1750</v>
      </c>
      <c r="L793" s="301" t="s">
        <v>1750</v>
      </c>
      <c r="M793" s="301" t="s">
        <v>1750</v>
      </c>
      <c r="N793" s="298" t="s">
        <v>1750</v>
      </c>
    </row>
    <row r="794" spans="1:14" s="31" customFormat="1" ht="21.75" customHeight="1">
      <c r="A794"/>
      <c r="B794" s="304"/>
      <c r="C794" s="304"/>
      <c r="D794" s="298" t="s">
        <v>871</v>
      </c>
      <c r="E794" s="298"/>
      <c r="F794" s="298"/>
      <c r="G794" s="298" t="s">
        <v>872</v>
      </c>
      <c r="H794" s="298"/>
      <c r="I794" s="301"/>
      <c r="J794" s="301"/>
      <c r="K794" s="301"/>
      <c r="L794" s="301"/>
      <c r="M794" s="301"/>
      <c r="N794" s="298"/>
    </row>
    <row r="795" spans="2:14" ht="12.75" customHeight="1">
      <c r="B795" s="119" t="s">
        <v>873</v>
      </c>
      <c r="C795" s="34" t="s">
        <v>874</v>
      </c>
      <c r="D795" s="314" t="s">
        <v>791</v>
      </c>
      <c r="E795" s="314"/>
      <c r="F795" s="314"/>
      <c r="G795" s="290">
        <v>8</v>
      </c>
      <c r="H795" s="290"/>
      <c r="I795" s="257">
        <f aca="true" t="shared" si="182" ref="I795:I807">(N795/8.05)*$D$8*1.1</f>
        <v>16.944099378881987</v>
      </c>
      <c r="J795" s="38">
        <f aca="true" t="shared" si="183" ref="J795:J807">I795*0.9</f>
        <v>15.249689440993789</v>
      </c>
      <c r="K795" s="38">
        <f aca="true" t="shared" si="184" ref="K795:K807">I795*0.85</f>
        <v>14.402484472049688</v>
      </c>
      <c r="L795" s="38">
        <f aca="true" t="shared" si="185" ref="L795:L807">I795*0.75</f>
        <v>12.70807453416149</v>
      </c>
      <c r="M795" s="38">
        <f aca="true" t="shared" si="186" ref="M795:M807">I795*0.65</f>
        <v>11.013664596273292</v>
      </c>
      <c r="N795" s="51">
        <v>8</v>
      </c>
    </row>
    <row r="796" spans="2:14" ht="12.75" customHeight="1">
      <c r="B796" s="119" t="s">
        <v>875</v>
      </c>
      <c r="C796" s="34" t="s">
        <v>874</v>
      </c>
      <c r="D796" s="314" t="s">
        <v>876</v>
      </c>
      <c r="E796" s="314"/>
      <c r="F796" s="314"/>
      <c r="G796" s="290">
        <v>8</v>
      </c>
      <c r="H796" s="290"/>
      <c r="I796" s="257">
        <f t="shared" si="182"/>
        <v>16.944099378881987</v>
      </c>
      <c r="J796" s="38">
        <f t="shared" si="183"/>
        <v>15.249689440993789</v>
      </c>
      <c r="K796" s="38">
        <f t="shared" si="184"/>
        <v>14.402484472049688</v>
      </c>
      <c r="L796" s="38">
        <f t="shared" si="185"/>
        <v>12.70807453416149</v>
      </c>
      <c r="M796" s="38">
        <f t="shared" si="186"/>
        <v>11.013664596273292</v>
      </c>
      <c r="N796" s="51">
        <v>8</v>
      </c>
    </row>
    <row r="797" spans="2:14" ht="12.75" customHeight="1">
      <c r="B797" s="119" t="s">
        <v>877</v>
      </c>
      <c r="C797" s="34" t="s">
        <v>874</v>
      </c>
      <c r="D797" s="285">
        <v>1</v>
      </c>
      <c r="E797" s="285"/>
      <c r="F797" s="285"/>
      <c r="G797" s="290">
        <v>8</v>
      </c>
      <c r="H797" s="290"/>
      <c r="I797" s="257">
        <f t="shared" si="182"/>
        <v>17.57950310559006</v>
      </c>
      <c r="J797" s="38">
        <f t="shared" si="183"/>
        <v>15.821552795031055</v>
      </c>
      <c r="K797" s="38">
        <f t="shared" si="184"/>
        <v>14.942577639751551</v>
      </c>
      <c r="L797" s="38">
        <f t="shared" si="185"/>
        <v>13.184627329192544</v>
      </c>
      <c r="M797" s="38">
        <f t="shared" si="186"/>
        <v>11.426677018633539</v>
      </c>
      <c r="N797" s="51">
        <v>8.3</v>
      </c>
    </row>
    <row r="798" spans="2:14" ht="12.75" customHeight="1">
      <c r="B798" s="119" t="s">
        <v>878</v>
      </c>
      <c r="C798" s="34" t="s">
        <v>874</v>
      </c>
      <c r="D798" s="285">
        <v>1</v>
      </c>
      <c r="E798" s="285"/>
      <c r="F798" s="285"/>
      <c r="G798" s="290">
        <v>12</v>
      </c>
      <c r="H798" s="290"/>
      <c r="I798" s="257">
        <f t="shared" si="182"/>
        <v>14.40248447204969</v>
      </c>
      <c r="J798" s="38">
        <f t="shared" si="183"/>
        <v>12.96223602484472</v>
      </c>
      <c r="K798" s="38">
        <f t="shared" si="184"/>
        <v>12.242111801242237</v>
      </c>
      <c r="L798" s="38">
        <f t="shared" si="185"/>
        <v>10.801863354037266</v>
      </c>
      <c r="M798" s="38">
        <f t="shared" si="186"/>
        <v>9.361614906832298</v>
      </c>
      <c r="N798" s="51">
        <v>6.8</v>
      </c>
    </row>
    <row r="799" spans="2:14" ht="12.75" customHeight="1">
      <c r="B799" s="119" t="s">
        <v>879</v>
      </c>
      <c r="C799" s="34" t="s">
        <v>874</v>
      </c>
      <c r="D799" s="314" t="s">
        <v>796</v>
      </c>
      <c r="E799" s="314"/>
      <c r="F799" s="314"/>
      <c r="G799" s="290">
        <v>8</v>
      </c>
      <c r="H799" s="290"/>
      <c r="I799" s="257">
        <f t="shared" si="182"/>
        <v>18.003105590062113</v>
      </c>
      <c r="J799" s="38">
        <f t="shared" si="183"/>
        <v>16.202795031055903</v>
      </c>
      <c r="K799" s="38">
        <f t="shared" si="184"/>
        <v>15.302639751552796</v>
      </c>
      <c r="L799" s="38">
        <f t="shared" si="185"/>
        <v>13.502329192546584</v>
      </c>
      <c r="M799" s="38">
        <f t="shared" si="186"/>
        <v>11.702018633540373</v>
      </c>
      <c r="N799" s="51">
        <v>8.5</v>
      </c>
    </row>
    <row r="800" spans="2:14" ht="12.75" customHeight="1">
      <c r="B800" s="119" t="s">
        <v>880</v>
      </c>
      <c r="C800" s="34" t="s">
        <v>874</v>
      </c>
      <c r="D800" s="314" t="s">
        <v>169</v>
      </c>
      <c r="E800" s="314"/>
      <c r="F800" s="314"/>
      <c r="G800" s="290">
        <v>8</v>
      </c>
      <c r="H800" s="290"/>
      <c r="I800" s="257">
        <f t="shared" si="182"/>
        <v>23.93354037267081</v>
      </c>
      <c r="J800" s="38">
        <f t="shared" si="183"/>
        <v>21.540186335403728</v>
      </c>
      <c r="K800" s="38">
        <f t="shared" si="184"/>
        <v>20.343509316770188</v>
      </c>
      <c r="L800" s="38">
        <f t="shared" si="185"/>
        <v>17.950155279503107</v>
      </c>
      <c r="M800" s="38">
        <f t="shared" si="186"/>
        <v>15.556801242236027</v>
      </c>
      <c r="N800" s="51">
        <v>11.3</v>
      </c>
    </row>
    <row r="801" spans="2:14" ht="12.75" customHeight="1">
      <c r="B801" s="119" t="s">
        <v>881</v>
      </c>
      <c r="C801" s="34" t="s">
        <v>874</v>
      </c>
      <c r="D801" s="314" t="s">
        <v>169</v>
      </c>
      <c r="E801" s="314"/>
      <c r="F801" s="314"/>
      <c r="G801" s="290">
        <v>18</v>
      </c>
      <c r="H801" s="290"/>
      <c r="I801" s="257">
        <f t="shared" si="182"/>
        <v>30.414658385093166</v>
      </c>
      <c r="J801" s="38">
        <f t="shared" si="183"/>
        <v>27.373192546583848</v>
      </c>
      <c r="K801" s="38">
        <f t="shared" si="184"/>
        <v>25.85245962732919</v>
      </c>
      <c r="L801" s="38">
        <f t="shared" si="185"/>
        <v>22.810993788819875</v>
      </c>
      <c r="M801" s="38">
        <f t="shared" si="186"/>
        <v>19.769527950310557</v>
      </c>
      <c r="N801" s="51">
        <v>14.36</v>
      </c>
    </row>
    <row r="802" spans="2:14" ht="12.75" customHeight="1">
      <c r="B802" s="119" t="s">
        <v>882</v>
      </c>
      <c r="C802" s="34" t="s">
        <v>874</v>
      </c>
      <c r="D802" s="314" t="s">
        <v>171</v>
      </c>
      <c r="E802" s="314"/>
      <c r="F802" s="314"/>
      <c r="G802" s="290">
        <v>9</v>
      </c>
      <c r="H802" s="290"/>
      <c r="I802" s="257">
        <f t="shared" si="182"/>
        <v>30.18167701863354</v>
      </c>
      <c r="J802" s="38">
        <f t="shared" si="183"/>
        <v>27.163509316770185</v>
      </c>
      <c r="K802" s="38">
        <f t="shared" si="184"/>
        <v>25.654425465838507</v>
      </c>
      <c r="L802" s="38">
        <f t="shared" si="185"/>
        <v>22.636257763975156</v>
      </c>
      <c r="M802" s="38">
        <f t="shared" si="186"/>
        <v>19.6180900621118</v>
      </c>
      <c r="N802" s="51">
        <v>14.25</v>
      </c>
    </row>
    <row r="803" spans="2:14" ht="12.75" customHeight="1">
      <c r="B803" s="119" t="s">
        <v>883</v>
      </c>
      <c r="C803" s="34" t="s">
        <v>874</v>
      </c>
      <c r="D803" s="314" t="s">
        <v>799</v>
      </c>
      <c r="E803" s="314"/>
      <c r="F803" s="314"/>
      <c r="G803" s="290">
        <v>18</v>
      </c>
      <c r="H803" s="290"/>
      <c r="I803" s="257">
        <f t="shared" si="182"/>
        <v>78.79006211180125</v>
      </c>
      <c r="J803" s="38">
        <f t="shared" si="183"/>
        <v>70.91105590062112</v>
      </c>
      <c r="K803" s="38">
        <f t="shared" si="184"/>
        <v>66.97155279503106</v>
      </c>
      <c r="L803" s="38">
        <f t="shared" si="185"/>
        <v>59.09254658385093</v>
      </c>
      <c r="M803" s="38">
        <f t="shared" si="186"/>
        <v>51.21354037267081</v>
      </c>
      <c r="N803" s="51">
        <v>37.2</v>
      </c>
    </row>
    <row r="804" spans="2:14" ht="12.75" customHeight="1">
      <c r="B804" s="119" t="s">
        <v>884</v>
      </c>
      <c r="C804" s="34" t="s">
        <v>874</v>
      </c>
      <c r="D804" s="285">
        <v>10</v>
      </c>
      <c r="E804" s="285"/>
      <c r="F804" s="285"/>
      <c r="G804" s="290">
        <v>12</v>
      </c>
      <c r="H804" s="290"/>
      <c r="I804" s="257">
        <f t="shared" si="182"/>
        <v>51.46770186335403</v>
      </c>
      <c r="J804" s="38">
        <f t="shared" si="183"/>
        <v>46.32093167701863</v>
      </c>
      <c r="K804" s="38">
        <f t="shared" si="184"/>
        <v>43.74754658385093</v>
      </c>
      <c r="L804" s="38">
        <f t="shared" si="185"/>
        <v>38.600776397515524</v>
      </c>
      <c r="M804" s="38">
        <f t="shared" si="186"/>
        <v>33.45400621118012</v>
      </c>
      <c r="N804" s="51">
        <v>24.3</v>
      </c>
    </row>
    <row r="805" spans="2:14" ht="12.75" customHeight="1">
      <c r="B805" s="119" t="s">
        <v>885</v>
      </c>
      <c r="C805" s="34" t="s">
        <v>874</v>
      </c>
      <c r="D805" s="285">
        <v>16</v>
      </c>
      <c r="E805" s="285"/>
      <c r="F805" s="285"/>
      <c r="G805" s="290">
        <v>12</v>
      </c>
      <c r="H805" s="290"/>
      <c r="I805" s="257">
        <f t="shared" si="182"/>
        <v>90.86273291925465</v>
      </c>
      <c r="J805" s="38">
        <f t="shared" si="183"/>
        <v>81.77645962732919</v>
      </c>
      <c r="K805" s="38">
        <f t="shared" si="184"/>
        <v>77.23332298136646</v>
      </c>
      <c r="L805" s="38">
        <f t="shared" si="185"/>
        <v>68.14704968944099</v>
      </c>
      <c r="M805" s="38">
        <f t="shared" si="186"/>
        <v>59.060776397515525</v>
      </c>
      <c r="N805" s="51">
        <v>42.9</v>
      </c>
    </row>
    <row r="806" spans="2:14" ht="12.75" customHeight="1">
      <c r="B806" s="194" t="s">
        <v>886</v>
      </c>
      <c r="C806" s="34" t="s">
        <v>874</v>
      </c>
      <c r="D806" s="285">
        <v>25</v>
      </c>
      <c r="E806" s="285"/>
      <c r="F806" s="285"/>
      <c r="G806" s="320">
        <v>16</v>
      </c>
      <c r="H806" s="320"/>
      <c r="I806" s="257">
        <f t="shared" si="182"/>
        <v>133.43478260869566</v>
      </c>
      <c r="J806" s="38">
        <f t="shared" si="183"/>
        <v>120.0913043478261</v>
      </c>
      <c r="K806" s="38">
        <f t="shared" si="184"/>
        <v>113.41956521739131</v>
      </c>
      <c r="L806" s="38">
        <f t="shared" si="185"/>
        <v>100.07608695652175</v>
      </c>
      <c r="M806" s="38">
        <f t="shared" si="186"/>
        <v>86.73260869565217</v>
      </c>
      <c r="N806" s="51">
        <v>63</v>
      </c>
    </row>
    <row r="807" spans="2:14" ht="12.75" customHeight="1">
      <c r="B807" s="119" t="s">
        <v>887</v>
      </c>
      <c r="C807" s="34" t="s">
        <v>874</v>
      </c>
      <c r="D807" s="285">
        <v>35</v>
      </c>
      <c r="E807" s="285"/>
      <c r="F807" s="285"/>
      <c r="G807" s="290">
        <v>16</v>
      </c>
      <c r="H807" s="290"/>
      <c r="I807" s="257">
        <f t="shared" si="182"/>
        <v>134.91739130434783</v>
      </c>
      <c r="J807" s="38">
        <f t="shared" si="183"/>
        <v>121.42565217391305</v>
      </c>
      <c r="K807" s="38">
        <f t="shared" si="184"/>
        <v>114.67978260869565</v>
      </c>
      <c r="L807" s="38">
        <f t="shared" si="185"/>
        <v>101.18804347826088</v>
      </c>
      <c r="M807" s="38">
        <f t="shared" si="186"/>
        <v>87.6963043478261</v>
      </c>
      <c r="N807" s="51">
        <v>63.7</v>
      </c>
    </row>
    <row r="808" spans="2:14" ht="12.75" customHeight="1">
      <c r="B808" s="195"/>
      <c r="C808" s="89"/>
      <c r="D808" s="196"/>
      <c r="E808" s="196"/>
      <c r="F808" s="196"/>
      <c r="G808" s="15"/>
      <c r="H808" s="15"/>
      <c r="I808" s="71"/>
      <c r="J808" s="72"/>
      <c r="K808" s="72"/>
      <c r="L808" s="72"/>
      <c r="M808" s="72"/>
      <c r="N808" s="71"/>
    </row>
    <row r="809" spans="2:14" ht="13.5" customHeight="1">
      <c r="B809" s="292" t="s">
        <v>889</v>
      </c>
      <c r="C809" s="292"/>
      <c r="D809" s="292"/>
      <c r="E809" s="292"/>
      <c r="F809" s="292"/>
      <c r="G809" s="292"/>
      <c r="H809" s="292"/>
      <c r="I809" s="27"/>
      <c r="J809" s="46"/>
      <c r="K809" s="61"/>
      <c r="L809" s="61"/>
      <c r="M809" s="61"/>
      <c r="N809" s="46"/>
    </row>
    <row r="810" spans="1:14" s="62" customFormat="1" ht="12.75" customHeight="1">
      <c r="A810"/>
      <c r="B810" s="304" t="s">
        <v>1747</v>
      </c>
      <c r="C810" s="304" t="s">
        <v>1748</v>
      </c>
      <c r="D810" s="270" t="s">
        <v>1749</v>
      </c>
      <c r="E810" s="270"/>
      <c r="F810" s="270"/>
      <c r="G810" s="270"/>
      <c r="H810" s="270"/>
      <c r="I810" s="301" t="s">
        <v>1750</v>
      </c>
      <c r="J810" s="301" t="s">
        <v>1750</v>
      </c>
      <c r="K810" s="301" t="s">
        <v>1750</v>
      </c>
      <c r="L810" s="301" t="s">
        <v>1750</v>
      </c>
      <c r="M810" s="301" t="s">
        <v>1750</v>
      </c>
      <c r="N810" s="298" t="s">
        <v>1750</v>
      </c>
    </row>
    <row r="811" spans="1:14" s="31" customFormat="1" ht="36.75" customHeight="1">
      <c r="A811"/>
      <c r="B811" s="304"/>
      <c r="C811" s="304"/>
      <c r="D811" s="298" t="s">
        <v>890</v>
      </c>
      <c r="E811" s="298"/>
      <c r="F811" s="298"/>
      <c r="G811" s="29" t="s">
        <v>891</v>
      </c>
      <c r="H811" s="29" t="s">
        <v>892</v>
      </c>
      <c r="I811" s="301"/>
      <c r="J811" s="301"/>
      <c r="K811" s="301"/>
      <c r="L811" s="301"/>
      <c r="M811" s="301"/>
      <c r="N811" s="298"/>
    </row>
    <row r="812" spans="2:14" ht="12.75" customHeight="1">
      <c r="B812" s="46" t="s">
        <v>893</v>
      </c>
      <c r="C812" s="34" t="s">
        <v>894</v>
      </c>
      <c r="D812" s="316" t="s">
        <v>895</v>
      </c>
      <c r="E812" s="316"/>
      <c r="F812" s="316"/>
      <c r="G812" s="78" t="s">
        <v>896</v>
      </c>
      <c r="H812" s="78" t="s">
        <v>897</v>
      </c>
      <c r="I812" s="257">
        <f aca="true" t="shared" si="187" ref="I812:I834">(N812/8.05)*$D$8*1.1</f>
        <v>1.9062111801242236</v>
      </c>
      <c r="J812" s="38">
        <f aca="true" t="shared" si="188" ref="J812:J834">I812*0.9</f>
        <v>1.7155900621118012</v>
      </c>
      <c r="K812" s="38">
        <f aca="true" t="shared" si="189" ref="K812:K834">I812*0.85</f>
        <v>1.62027950310559</v>
      </c>
      <c r="L812" s="38">
        <f aca="true" t="shared" si="190" ref="L812:L834">I812*0.75</f>
        <v>1.4296583850931677</v>
      </c>
      <c r="M812" s="38">
        <f aca="true" t="shared" si="191" ref="M812:M834">I812*0.7</f>
        <v>1.3343478260869566</v>
      </c>
      <c r="N812" s="51">
        <v>0.9</v>
      </c>
    </row>
    <row r="813" spans="2:14" ht="12.75" customHeight="1">
      <c r="B813" s="46" t="s">
        <v>898</v>
      </c>
      <c r="C813" s="34" t="s">
        <v>894</v>
      </c>
      <c r="D813" s="316" t="s">
        <v>614</v>
      </c>
      <c r="E813" s="316"/>
      <c r="F813" s="316"/>
      <c r="G813" s="78" t="s">
        <v>896</v>
      </c>
      <c r="H813" s="78" t="s">
        <v>382</v>
      </c>
      <c r="I813" s="257">
        <f t="shared" si="187"/>
        <v>2.223913043478261</v>
      </c>
      <c r="J813" s="38">
        <f t="shared" si="188"/>
        <v>2.001521739130435</v>
      </c>
      <c r="K813" s="38">
        <f t="shared" si="189"/>
        <v>1.8903260869565217</v>
      </c>
      <c r="L813" s="38">
        <f t="shared" si="190"/>
        <v>1.6679347826086959</v>
      </c>
      <c r="M813" s="38">
        <f t="shared" si="191"/>
        <v>1.5567391304347828</v>
      </c>
      <c r="N813" s="51">
        <v>1.05</v>
      </c>
    </row>
    <row r="814" spans="2:14" ht="12.75" customHeight="1">
      <c r="B814" s="46" t="s">
        <v>899</v>
      </c>
      <c r="C814" s="34" t="s">
        <v>894</v>
      </c>
      <c r="D814" s="316" t="s">
        <v>900</v>
      </c>
      <c r="E814" s="316"/>
      <c r="F814" s="316"/>
      <c r="G814" s="78" t="s">
        <v>896</v>
      </c>
      <c r="H814" s="78" t="s">
        <v>901</v>
      </c>
      <c r="I814" s="257">
        <f t="shared" si="187"/>
        <v>2.753416149068323</v>
      </c>
      <c r="J814" s="38">
        <f t="shared" si="188"/>
        <v>2.478074534161491</v>
      </c>
      <c r="K814" s="38">
        <f t="shared" si="189"/>
        <v>2.3404037267080744</v>
      </c>
      <c r="L814" s="38">
        <f t="shared" si="190"/>
        <v>2.065062111801242</v>
      </c>
      <c r="M814" s="38">
        <f t="shared" si="191"/>
        <v>1.9273913043478264</v>
      </c>
      <c r="N814" s="51">
        <v>1.3</v>
      </c>
    </row>
    <row r="815" spans="2:14" ht="12.75" customHeight="1">
      <c r="B815" s="46" t="s">
        <v>902</v>
      </c>
      <c r="C815" s="34" t="s">
        <v>894</v>
      </c>
      <c r="D815" s="316" t="s">
        <v>808</v>
      </c>
      <c r="E815" s="316"/>
      <c r="F815" s="316"/>
      <c r="G815" s="78" t="s">
        <v>896</v>
      </c>
      <c r="H815" s="78" t="s">
        <v>903</v>
      </c>
      <c r="I815" s="257">
        <f t="shared" si="187"/>
        <v>3.6006211180124224</v>
      </c>
      <c r="J815" s="38">
        <f t="shared" si="188"/>
        <v>3.24055900621118</v>
      </c>
      <c r="K815" s="38">
        <f t="shared" si="189"/>
        <v>3.060527950310559</v>
      </c>
      <c r="L815" s="38">
        <f t="shared" si="190"/>
        <v>2.7004658385093165</v>
      </c>
      <c r="M815" s="38">
        <f t="shared" si="191"/>
        <v>2.520434782608696</v>
      </c>
      <c r="N815" s="51">
        <v>1.7</v>
      </c>
    </row>
    <row r="816" spans="2:14" ht="12.75" customHeight="1">
      <c r="B816" s="46" t="s">
        <v>904</v>
      </c>
      <c r="C816" s="34" t="s">
        <v>894</v>
      </c>
      <c r="D816" s="316" t="s">
        <v>808</v>
      </c>
      <c r="E816" s="316"/>
      <c r="F816" s="316"/>
      <c r="G816" s="78" t="s">
        <v>905</v>
      </c>
      <c r="H816" s="78" t="s">
        <v>903</v>
      </c>
      <c r="I816" s="257">
        <f t="shared" si="187"/>
        <v>4.024223602484472</v>
      </c>
      <c r="J816" s="38">
        <f t="shared" si="188"/>
        <v>3.621801242236025</v>
      </c>
      <c r="K816" s="38">
        <f t="shared" si="189"/>
        <v>3.4205900621118013</v>
      </c>
      <c r="L816" s="38">
        <f t="shared" si="190"/>
        <v>3.018167701863354</v>
      </c>
      <c r="M816" s="38">
        <f t="shared" si="191"/>
        <v>2.816956521739131</v>
      </c>
      <c r="N816" s="51">
        <v>1.9</v>
      </c>
    </row>
    <row r="817" spans="2:14" ht="12.75" customHeight="1">
      <c r="B817" s="46" t="s">
        <v>906</v>
      </c>
      <c r="C817" s="34" t="s">
        <v>894</v>
      </c>
      <c r="D817" s="316" t="s">
        <v>907</v>
      </c>
      <c r="E817" s="316"/>
      <c r="F817" s="316"/>
      <c r="G817" s="78" t="s">
        <v>896</v>
      </c>
      <c r="H817" s="78" t="s">
        <v>908</v>
      </c>
      <c r="I817" s="257">
        <f t="shared" si="187"/>
        <v>6.354037267080746</v>
      </c>
      <c r="J817" s="38">
        <f t="shared" si="188"/>
        <v>5.718633540372672</v>
      </c>
      <c r="K817" s="38">
        <f t="shared" si="189"/>
        <v>5.400931677018634</v>
      </c>
      <c r="L817" s="38">
        <f t="shared" si="190"/>
        <v>4.76552795031056</v>
      </c>
      <c r="M817" s="38">
        <f t="shared" si="191"/>
        <v>4.447826086956523</v>
      </c>
      <c r="N817" s="51">
        <v>3</v>
      </c>
    </row>
    <row r="818" spans="2:14" ht="12.75" customHeight="1">
      <c r="B818" s="46" t="s">
        <v>909</v>
      </c>
      <c r="C818" s="34" t="s">
        <v>894</v>
      </c>
      <c r="D818" s="316" t="s">
        <v>907</v>
      </c>
      <c r="E818" s="316"/>
      <c r="F818" s="316"/>
      <c r="G818" s="78" t="s">
        <v>905</v>
      </c>
      <c r="H818" s="78" t="s">
        <v>908</v>
      </c>
      <c r="I818" s="257">
        <f t="shared" si="187"/>
        <v>6.459937888198757</v>
      </c>
      <c r="J818" s="38">
        <f t="shared" si="188"/>
        <v>5.813944099378881</v>
      </c>
      <c r="K818" s="38">
        <f t="shared" si="189"/>
        <v>5.490947204968943</v>
      </c>
      <c r="L818" s="38">
        <f t="shared" si="190"/>
        <v>4.8449534161490675</v>
      </c>
      <c r="M818" s="38">
        <f t="shared" si="191"/>
        <v>4.52195652173913</v>
      </c>
      <c r="N818" s="51">
        <v>3.05</v>
      </c>
    </row>
    <row r="819" spans="2:14" ht="12.75" customHeight="1">
      <c r="B819" s="46" t="s">
        <v>910</v>
      </c>
      <c r="C819" s="34" t="s">
        <v>894</v>
      </c>
      <c r="D819" s="316" t="s">
        <v>911</v>
      </c>
      <c r="E819" s="316"/>
      <c r="F819" s="316"/>
      <c r="G819" s="78" t="s">
        <v>905</v>
      </c>
      <c r="H819" s="78" t="s">
        <v>912</v>
      </c>
      <c r="I819" s="257">
        <f t="shared" si="187"/>
        <v>9.78521739130435</v>
      </c>
      <c r="J819" s="38">
        <f t="shared" si="188"/>
        <v>8.806695652173916</v>
      </c>
      <c r="K819" s="38">
        <f t="shared" si="189"/>
        <v>8.317434782608697</v>
      </c>
      <c r="L819" s="38">
        <f t="shared" si="190"/>
        <v>7.338913043478263</v>
      </c>
      <c r="M819" s="38">
        <f t="shared" si="191"/>
        <v>6.849652173913046</v>
      </c>
      <c r="N819" s="51">
        <v>4.62</v>
      </c>
    </row>
    <row r="820" spans="2:14" ht="12.75" customHeight="1">
      <c r="B820" s="46" t="s">
        <v>913</v>
      </c>
      <c r="C820" s="34" t="s">
        <v>894</v>
      </c>
      <c r="D820" s="316" t="s">
        <v>911</v>
      </c>
      <c r="E820" s="316"/>
      <c r="F820" s="316"/>
      <c r="G820" s="78" t="s">
        <v>914</v>
      </c>
      <c r="H820" s="78" t="s">
        <v>912</v>
      </c>
      <c r="I820" s="257">
        <f t="shared" si="187"/>
        <v>10.018198757763974</v>
      </c>
      <c r="J820" s="38">
        <f t="shared" si="188"/>
        <v>9.016378881987578</v>
      </c>
      <c r="K820" s="38">
        <f t="shared" si="189"/>
        <v>8.515468944099378</v>
      </c>
      <c r="L820" s="38">
        <f t="shared" si="190"/>
        <v>7.51364906832298</v>
      </c>
      <c r="M820" s="38">
        <f t="shared" si="191"/>
        <v>7.012739130434783</v>
      </c>
      <c r="N820" s="51">
        <v>4.73</v>
      </c>
    </row>
    <row r="821" spans="2:14" ht="12.75" customHeight="1">
      <c r="B821" s="46" t="s">
        <v>915</v>
      </c>
      <c r="C821" s="34" t="s">
        <v>894</v>
      </c>
      <c r="D821" s="316" t="s">
        <v>916</v>
      </c>
      <c r="E821" s="316"/>
      <c r="F821" s="316"/>
      <c r="G821" s="78" t="s">
        <v>914</v>
      </c>
      <c r="H821" s="78" t="s">
        <v>917</v>
      </c>
      <c r="I821" s="257">
        <f t="shared" si="187"/>
        <v>14.211863354037266</v>
      </c>
      <c r="J821" s="38">
        <f t="shared" si="188"/>
        <v>12.79067701863354</v>
      </c>
      <c r="K821" s="38">
        <f t="shared" si="189"/>
        <v>12.080083850931675</v>
      </c>
      <c r="L821" s="38">
        <f t="shared" si="190"/>
        <v>10.65889751552795</v>
      </c>
      <c r="M821" s="38">
        <f t="shared" si="191"/>
        <v>9.948304347826088</v>
      </c>
      <c r="N821" s="51">
        <v>6.71</v>
      </c>
    </row>
    <row r="822" spans="2:14" ht="12.75" customHeight="1">
      <c r="B822" s="46" t="s">
        <v>918</v>
      </c>
      <c r="C822" s="34" t="s">
        <v>894</v>
      </c>
      <c r="D822" s="316" t="s">
        <v>916</v>
      </c>
      <c r="E822" s="316"/>
      <c r="F822" s="316"/>
      <c r="G822" s="78" t="s">
        <v>919</v>
      </c>
      <c r="H822" s="78" t="s">
        <v>917</v>
      </c>
      <c r="I822" s="257">
        <f t="shared" si="187"/>
        <v>14.444844720496896</v>
      </c>
      <c r="J822" s="38">
        <f t="shared" si="188"/>
        <v>13.000360248447207</v>
      </c>
      <c r="K822" s="38">
        <f t="shared" si="189"/>
        <v>12.278118012422361</v>
      </c>
      <c r="L822" s="38">
        <f t="shared" si="190"/>
        <v>10.833633540372672</v>
      </c>
      <c r="M822" s="38">
        <f t="shared" si="191"/>
        <v>10.111391304347828</v>
      </c>
      <c r="N822" s="51">
        <v>6.82</v>
      </c>
    </row>
    <row r="823" spans="2:14" ht="12.75" customHeight="1">
      <c r="B823" s="46" t="s">
        <v>920</v>
      </c>
      <c r="C823" s="34" t="s">
        <v>894</v>
      </c>
      <c r="D823" s="316" t="s">
        <v>921</v>
      </c>
      <c r="E823" s="316"/>
      <c r="F823" s="316"/>
      <c r="G823" s="78" t="s">
        <v>914</v>
      </c>
      <c r="H823" s="78" t="s">
        <v>922</v>
      </c>
      <c r="I823" s="257">
        <f t="shared" si="187"/>
        <v>17.57950310559006</v>
      </c>
      <c r="J823" s="38">
        <f t="shared" si="188"/>
        <v>15.821552795031055</v>
      </c>
      <c r="K823" s="38">
        <f t="shared" si="189"/>
        <v>14.942577639751551</v>
      </c>
      <c r="L823" s="38">
        <f t="shared" si="190"/>
        <v>13.184627329192544</v>
      </c>
      <c r="M823" s="38">
        <f t="shared" si="191"/>
        <v>12.305652173913042</v>
      </c>
      <c r="N823" s="51">
        <v>8.3</v>
      </c>
    </row>
    <row r="824" spans="2:14" ht="12.75" customHeight="1">
      <c r="B824" s="46" t="s">
        <v>923</v>
      </c>
      <c r="C824" s="34" t="s">
        <v>894</v>
      </c>
      <c r="D824" s="316" t="s">
        <v>921</v>
      </c>
      <c r="E824" s="316"/>
      <c r="F824" s="316"/>
      <c r="G824" s="78" t="s">
        <v>919</v>
      </c>
      <c r="H824" s="78" t="s">
        <v>922</v>
      </c>
      <c r="I824" s="257">
        <f t="shared" si="187"/>
        <v>17.57950310559006</v>
      </c>
      <c r="J824" s="38">
        <f t="shared" si="188"/>
        <v>15.821552795031055</v>
      </c>
      <c r="K824" s="38">
        <f t="shared" si="189"/>
        <v>14.942577639751551</v>
      </c>
      <c r="L824" s="38">
        <f t="shared" si="190"/>
        <v>13.184627329192544</v>
      </c>
      <c r="M824" s="38">
        <f t="shared" si="191"/>
        <v>12.305652173913042</v>
      </c>
      <c r="N824" s="51">
        <v>8.3</v>
      </c>
    </row>
    <row r="825" spans="2:14" ht="12.75" customHeight="1">
      <c r="B825" s="46" t="s">
        <v>924</v>
      </c>
      <c r="C825" s="34" t="s">
        <v>894</v>
      </c>
      <c r="D825" s="316" t="s">
        <v>925</v>
      </c>
      <c r="E825" s="316"/>
      <c r="F825" s="316"/>
      <c r="G825" s="78" t="s">
        <v>926</v>
      </c>
      <c r="H825" s="78" t="s">
        <v>927</v>
      </c>
      <c r="I825" s="257">
        <f t="shared" si="187"/>
        <v>23.72173913043478</v>
      </c>
      <c r="J825" s="38">
        <f t="shared" si="188"/>
        <v>21.3495652173913</v>
      </c>
      <c r="K825" s="38">
        <f t="shared" si="189"/>
        <v>20.163478260869564</v>
      </c>
      <c r="L825" s="38">
        <f t="shared" si="190"/>
        <v>17.791304347826085</v>
      </c>
      <c r="M825" s="38">
        <f t="shared" si="191"/>
        <v>16.605217391304347</v>
      </c>
      <c r="N825" s="51">
        <v>11.2</v>
      </c>
    </row>
    <row r="826" spans="2:14" ht="12.75" customHeight="1">
      <c r="B826" s="46" t="s">
        <v>928</v>
      </c>
      <c r="C826" s="34" t="s">
        <v>894</v>
      </c>
      <c r="D826" s="316" t="s">
        <v>929</v>
      </c>
      <c r="E826" s="316"/>
      <c r="F826" s="316"/>
      <c r="G826" s="78" t="s">
        <v>930</v>
      </c>
      <c r="H826" s="78" t="s">
        <v>931</v>
      </c>
      <c r="I826" s="257">
        <f t="shared" si="187"/>
        <v>45.43136645962733</v>
      </c>
      <c r="J826" s="38">
        <f t="shared" si="188"/>
        <v>40.888229813664594</v>
      </c>
      <c r="K826" s="38">
        <f t="shared" si="189"/>
        <v>38.61666149068323</v>
      </c>
      <c r="L826" s="38">
        <f t="shared" si="190"/>
        <v>34.073524844720495</v>
      </c>
      <c r="M826" s="38">
        <f t="shared" si="191"/>
        <v>31.801956521739132</v>
      </c>
      <c r="N826" s="51">
        <v>21.45</v>
      </c>
    </row>
    <row r="827" spans="2:14" ht="12.75" customHeight="1">
      <c r="B827" s="46" t="s">
        <v>932</v>
      </c>
      <c r="C827" s="34" t="s">
        <v>894</v>
      </c>
      <c r="D827" s="316" t="s">
        <v>933</v>
      </c>
      <c r="E827" s="316"/>
      <c r="F827" s="316"/>
      <c r="G827" s="78" t="s">
        <v>567</v>
      </c>
      <c r="H827" s="78" t="s">
        <v>549</v>
      </c>
      <c r="I827" s="257">
        <f t="shared" si="187"/>
        <v>66.71739130434783</v>
      </c>
      <c r="J827" s="38">
        <f t="shared" si="188"/>
        <v>60.04565217391305</v>
      </c>
      <c r="K827" s="38">
        <f t="shared" si="189"/>
        <v>56.709782608695654</v>
      </c>
      <c r="L827" s="38">
        <f t="shared" si="190"/>
        <v>50.038043478260875</v>
      </c>
      <c r="M827" s="38">
        <f t="shared" si="191"/>
        <v>46.70217391304348</v>
      </c>
      <c r="N827" s="51">
        <v>31.5</v>
      </c>
    </row>
    <row r="828" spans="2:14" ht="12.75" customHeight="1">
      <c r="B828" s="46" t="s">
        <v>934</v>
      </c>
      <c r="C828" s="34" t="s">
        <v>894</v>
      </c>
      <c r="D828" s="316" t="s">
        <v>935</v>
      </c>
      <c r="E828" s="316"/>
      <c r="F828" s="316"/>
      <c r="G828" s="78" t="s">
        <v>567</v>
      </c>
      <c r="H828" s="78" t="s">
        <v>936</v>
      </c>
      <c r="I828" s="257">
        <f t="shared" si="187"/>
        <v>93.19254658385094</v>
      </c>
      <c r="J828" s="38">
        <f t="shared" si="188"/>
        <v>83.87329192546585</v>
      </c>
      <c r="K828" s="38">
        <f t="shared" si="189"/>
        <v>79.2136645962733</v>
      </c>
      <c r="L828" s="38">
        <f t="shared" si="190"/>
        <v>69.89440993788821</v>
      </c>
      <c r="M828" s="38">
        <f t="shared" si="191"/>
        <v>65.23478260869567</v>
      </c>
      <c r="N828" s="51">
        <v>44</v>
      </c>
    </row>
    <row r="829" spans="2:14" ht="12.75" customHeight="1">
      <c r="B829" s="46" t="s">
        <v>937</v>
      </c>
      <c r="C829" s="34" t="s">
        <v>894</v>
      </c>
      <c r="D829" s="316" t="s">
        <v>382</v>
      </c>
      <c r="E829" s="316"/>
      <c r="F829" s="316"/>
      <c r="G829" s="78" t="s">
        <v>938</v>
      </c>
      <c r="H829" s="78" t="s">
        <v>939</v>
      </c>
      <c r="I829" s="257">
        <f t="shared" si="187"/>
        <v>142.11863354037266</v>
      </c>
      <c r="J829" s="38">
        <f t="shared" si="188"/>
        <v>127.9067701863354</v>
      </c>
      <c r="K829" s="38">
        <f t="shared" si="189"/>
        <v>120.80083850931675</v>
      </c>
      <c r="L829" s="38">
        <f t="shared" si="190"/>
        <v>106.58897515527948</v>
      </c>
      <c r="M829" s="38">
        <f t="shared" si="191"/>
        <v>99.48304347826087</v>
      </c>
      <c r="N829" s="51">
        <v>67.1</v>
      </c>
    </row>
    <row r="830" spans="2:14" ht="12.75" customHeight="1">
      <c r="B830" s="46" t="s">
        <v>940</v>
      </c>
      <c r="C830" s="34" t="s">
        <v>894</v>
      </c>
      <c r="D830" s="316" t="s">
        <v>941</v>
      </c>
      <c r="E830" s="316"/>
      <c r="F830" s="316"/>
      <c r="G830" s="78" t="s">
        <v>942</v>
      </c>
      <c r="H830" s="78" t="s">
        <v>943</v>
      </c>
      <c r="I830" s="257">
        <f t="shared" si="187"/>
        <v>81.54347826086956</v>
      </c>
      <c r="J830" s="38">
        <f t="shared" si="188"/>
        <v>73.38913043478261</v>
      </c>
      <c r="K830" s="38">
        <f t="shared" si="189"/>
        <v>69.31195652173912</v>
      </c>
      <c r="L830" s="38">
        <f t="shared" si="190"/>
        <v>61.15760869565217</v>
      </c>
      <c r="M830" s="38">
        <f t="shared" si="191"/>
        <v>57.0804347826087</v>
      </c>
      <c r="N830" s="51">
        <v>38.5</v>
      </c>
    </row>
    <row r="831" spans="2:14" ht="12.75" customHeight="1">
      <c r="B831" s="46" t="s">
        <v>944</v>
      </c>
      <c r="C831" s="34" t="s">
        <v>894</v>
      </c>
      <c r="D831" s="316" t="s">
        <v>901</v>
      </c>
      <c r="E831" s="316"/>
      <c r="F831" s="316"/>
      <c r="G831" s="78" t="s">
        <v>942</v>
      </c>
      <c r="H831" s="78" t="s">
        <v>945</v>
      </c>
      <c r="I831" s="257">
        <f t="shared" si="187"/>
        <v>94.46335403726708</v>
      </c>
      <c r="J831" s="38">
        <f t="shared" si="188"/>
        <v>85.01701863354037</v>
      </c>
      <c r="K831" s="38">
        <f t="shared" si="189"/>
        <v>80.29385093167701</v>
      </c>
      <c r="L831" s="38">
        <f t="shared" si="190"/>
        <v>70.8475155279503</v>
      </c>
      <c r="M831" s="38">
        <f t="shared" si="191"/>
        <v>66.12434782608696</v>
      </c>
      <c r="N831" s="51">
        <v>44.6</v>
      </c>
    </row>
    <row r="832" spans="2:14" ht="12.75" customHeight="1">
      <c r="B832" s="46" t="s">
        <v>946</v>
      </c>
      <c r="C832" s="34" t="s">
        <v>894</v>
      </c>
      <c r="D832" s="316" t="s">
        <v>1808</v>
      </c>
      <c r="E832" s="316"/>
      <c r="F832" s="316"/>
      <c r="G832" s="78" t="s">
        <v>947</v>
      </c>
      <c r="H832" s="78" t="s">
        <v>948</v>
      </c>
      <c r="I832" s="257">
        <f t="shared" si="187"/>
        <v>164.35776397515528</v>
      </c>
      <c r="J832" s="38">
        <f t="shared" si="188"/>
        <v>147.92198757763975</v>
      </c>
      <c r="K832" s="38">
        <f t="shared" si="189"/>
        <v>139.70409937888198</v>
      </c>
      <c r="L832" s="38">
        <f t="shared" si="190"/>
        <v>123.26832298136645</v>
      </c>
      <c r="M832" s="38">
        <f t="shared" si="191"/>
        <v>115.0504347826087</v>
      </c>
      <c r="N832" s="51">
        <v>77.6</v>
      </c>
    </row>
    <row r="833" spans="2:14" ht="12.75" customHeight="1">
      <c r="B833" s="46" t="s">
        <v>949</v>
      </c>
      <c r="C833" s="34" t="s">
        <v>894</v>
      </c>
      <c r="D833" s="316" t="s">
        <v>950</v>
      </c>
      <c r="E833" s="316"/>
      <c r="F833" s="316"/>
      <c r="G833" s="78" t="s">
        <v>951</v>
      </c>
      <c r="H833" s="78" t="s">
        <v>952</v>
      </c>
      <c r="I833" s="257">
        <f t="shared" si="187"/>
        <v>265.5987577639752</v>
      </c>
      <c r="J833" s="38">
        <f t="shared" si="188"/>
        <v>239.03888198757767</v>
      </c>
      <c r="K833" s="38">
        <f t="shared" si="189"/>
        <v>225.7589440993789</v>
      </c>
      <c r="L833" s="38">
        <f t="shared" si="190"/>
        <v>199.1990683229814</v>
      </c>
      <c r="M833" s="38">
        <f t="shared" si="191"/>
        <v>185.91913043478266</v>
      </c>
      <c r="N833" s="51">
        <v>125.4</v>
      </c>
    </row>
    <row r="834" spans="2:14" ht="12.75" customHeight="1">
      <c r="B834" s="46" t="s">
        <v>953</v>
      </c>
      <c r="C834" s="34" t="s">
        <v>894</v>
      </c>
      <c r="D834" s="316" t="s">
        <v>954</v>
      </c>
      <c r="E834" s="316"/>
      <c r="F834" s="316"/>
      <c r="G834" s="78" t="s">
        <v>951</v>
      </c>
      <c r="H834" s="78" t="s">
        <v>955</v>
      </c>
      <c r="I834" s="257">
        <f t="shared" si="187"/>
        <v>391.832298136646</v>
      </c>
      <c r="J834" s="38">
        <f t="shared" si="188"/>
        <v>352.6490683229814</v>
      </c>
      <c r="K834" s="38">
        <f t="shared" si="189"/>
        <v>333.0574534161491</v>
      </c>
      <c r="L834" s="38">
        <f t="shared" si="190"/>
        <v>293.8742236024845</v>
      </c>
      <c r="M834" s="38">
        <f t="shared" si="191"/>
        <v>274.28260869565224</v>
      </c>
      <c r="N834" s="51">
        <v>185</v>
      </c>
    </row>
    <row r="835" spans="2:14" ht="12.75" customHeight="1">
      <c r="B835" s="94"/>
      <c r="C835" s="89"/>
      <c r="D835" s="198"/>
      <c r="E835" s="198"/>
      <c r="F835" s="198"/>
      <c r="G835" s="18"/>
      <c r="H835" s="18"/>
      <c r="I835" s="71"/>
      <c r="J835" s="72"/>
      <c r="K835" s="72"/>
      <c r="L835" s="72"/>
      <c r="M835" s="72"/>
      <c r="N835" s="71"/>
    </row>
    <row r="836" spans="2:14" ht="12.75" customHeight="1">
      <c r="B836" s="292" t="s">
        <v>956</v>
      </c>
      <c r="C836" s="292"/>
      <c r="D836" s="292"/>
      <c r="E836" s="292"/>
      <c r="F836" s="292"/>
      <c r="G836" s="292"/>
      <c r="H836" s="292"/>
      <c r="I836" s="27"/>
      <c r="J836" s="46"/>
      <c r="K836" s="61"/>
      <c r="L836" s="61"/>
      <c r="M836" s="61"/>
      <c r="N836" s="46"/>
    </row>
    <row r="837" spans="2:14" ht="12.75" customHeight="1">
      <c r="B837" s="304" t="s">
        <v>1747</v>
      </c>
      <c r="C837" s="304" t="s">
        <v>1748</v>
      </c>
      <c r="D837" s="270" t="s">
        <v>1749</v>
      </c>
      <c r="E837" s="270"/>
      <c r="F837" s="270"/>
      <c r="G837" s="270"/>
      <c r="H837" s="270"/>
      <c r="I837" s="301" t="s">
        <v>1750</v>
      </c>
      <c r="J837" s="301" t="s">
        <v>1750</v>
      </c>
      <c r="K837" s="301" t="s">
        <v>1750</v>
      </c>
      <c r="L837" s="301" t="s">
        <v>1750</v>
      </c>
      <c r="M837" s="301" t="s">
        <v>1750</v>
      </c>
      <c r="N837" s="298" t="s">
        <v>1750</v>
      </c>
    </row>
    <row r="838" spans="2:14" ht="37.5" customHeight="1">
      <c r="B838" s="304"/>
      <c r="C838" s="304"/>
      <c r="D838" s="298" t="s">
        <v>890</v>
      </c>
      <c r="E838" s="298"/>
      <c r="F838" s="298"/>
      <c r="G838" s="298" t="s">
        <v>891</v>
      </c>
      <c r="H838" s="298"/>
      <c r="I838" s="301"/>
      <c r="J838" s="301"/>
      <c r="K838" s="301"/>
      <c r="L838" s="301"/>
      <c r="M838" s="301"/>
      <c r="N838" s="298"/>
    </row>
    <row r="839" spans="2:14" ht="12.75" customHeight="1">
      <c r="B839" s="57" t="s">
        <v>957</v>
      </c>
      <c r="C839" s="145" t="s">
        <v>958</v>
      </c>
      <c r="D839" s="318" t="s">
        <v>959</v>
      </c>
      <c r="E839" s="318"/>
      <c r="F839" s="318"/>
      <c r="G839" s="272" t="s">
        <v>960</v>
      </c>
      <c r="H839" s="272"/>
      <c r="I839" s="257">
        <f aca="true" t="shared" si="192" ref="I839:I852">(N839/8.05)*$D$8*1.1</f>
        <v>2.456894409937888</v>
      </c>
      <c r="J839" s="81">
        <f aca="true" t="shared" si="193" ref="J839:J852">I839*0.95</f>
        <v>2.334049689440994</v>
      </c>
      <c r="K839" s="81">
        <f aca="true" t="shared" si="194" ref="K839:K852">I839*0.9</f>
        <v>2.2112049689440996</v>
      </c>
      <c r="L839" s="81">
        <f aca="true" t="shared" si="195" ref="L839:L852">I839*0.85</f>
        <v>2.088360248447205</v>
      </c>
      <c r="M839" s="81">
        <f aca="true" t="shared" si="196" ref="M839:M852">I839*0.8</f>
        <v>1.9655155279503107</v>
      </c>
      <c r="N839" s="51">
        <v>1.16</v>
      </c>
    </row>
    <row r="840" spans="2:14" ht="13.5" customHeight="1">
      <c r="B840" s="57" t="s">
        <v>961</v>
      </c>
      <c r="C840" s="145" t="s">
        <v>958</v>
      </c>
      <c r="D840" s="318" t="s">
        <v>962</v>
      </c>
      <c r="E840" s="318"/>
      <c r="F840" s="318"/>
      <c r="G840" s="272" t="s">
        <v>960</v>
      </c>
      <c r="H840" s="272"/>
      <c r="I840" s="257">
        <f t="shared" si="192"/>
        <v>3.452360248447205</v>
      </c>
      <c r="J840" s="81">
        <f t="shared" si="193"/>
        <v>3.279742236024845</v>
      </c>
      <c r="K840" s="81">
        <f t="shared" si="194"/>
        <v>3.1071242236024847</v>
      </c>
      <c r="L840" s="81">
        <f t="shared" si="195"/>
        <v>2.9345062111801243</v>
      </c>
      <c r="M840" s="81">
        <f t="shared" si="196"/>
        <v>2.7618881987577644</v>
      </c>
      <c r="N840" s="51">
        <v>1.63</v>
      </c>
    </row>
    <row r="841" spans="2:14" ht="18" customHeight="1">
      <c r="B841" s="57" t="s">
        <v>963</v>
      </c>
      <c r="C841" s="145" t="s">
        <v>958</v>
      </c>
      <c r="D841" s="318" t="s">
        <v>964</v>
      </c>
      <c r="E841" s="318"/>
      <c r="F841" s="318"/>
      <c r="G841" s="272" t="s">
        <v>907</v>
      </c>
      <c r="H841" s="272"/>
      <c r="I841" s="257">
        <f t="shared" si="192"/>
        <v>4.807888198757763</v>
      </c>
      <c r="J841" s="81">
        <f t="shared" si="193"/>
        <v>4.567493788819876</v>
      </c>
      <c r="K841" s="81">
        <f t="shared" si="194"/>
        <v>4.327099378881987</v>
      </c>
      <c r="L841" s="81">
        <f t="shared" si="195"/>
        <v>4.086704968944098</v>
      </c>
      <c r="M841" s="81">
        <f t="shared" si="196"/>
        <v>3.846310559006211</v>
      </c>
      <c r="N841" s="51">
        <v>2.27</v>
      </c>
    </row>
    <row r="842" spans="2:14" ht="12.75" customHeight="1">
      <c r="B842" s="57" t="s">
        <v>965</v>
      </c>
      <c r="C842" s="145" t="s">
        <v>958</v>
      </c>
      <c r="D842" s="318" t="s">
        <v>966</v>
      </c>
      <c r="E842" s="318"/>
      <c r="F842" s="318"/>
      <c r="G842" s="272" t="s">
        <v>907</v>
      </c>
      <c r="H842" s="272"/>
      <c r="I842" s="257">
        <f t="shared" si="192"/>
        <v>6.015155279503105</v>
      </c>
      <c r="J842" s="81">
        <f t="shared" si="193"/>
        <v>5.71439751552795</v>
      </c>
      <c r="K842" s="81">
        <f t="shared" si="194"/>
        <v>5.413639751552795</v>
      </c>
      <c r="L842" s="81">
        <f t="shared" si="195"/>
        <v>5.112881987577639</v>
      </c>
      <c r="M842" s="81">
        <f t="shared" si="196"/>
        <v>4.812124223602485</v>
      </c>
      <c r="N842" s="51">
        <v>2.84</v>
      </c>
    </row>
    <row r="843" spans="2:14" ht="12.75" customHeight="1">
      <c r="B843" s="57" t="s">
        <v>967</v>
      </c>
      <c r="C843" s="145" t="s">
        <v>958</v>
      </c>
      <c r="D843" s="318" t="s">
        <v>968</v>
      </c>
      <c r="E843" s="318"/>
      <c r="F843" s="318"/>
      <c r="G843" s="272" t="s">
        <v>907</v>
      </c>
      <c r="H843" s="272"/>
      <c r="I843" s="257">
        <f t="shared" si="192"/>
        <v>6.671739130434783</v>
      </c>
      <c r="J843" s="81">
        <f t="shared" si="193"/>
        <v>6.338152173913044</v>
      </c>
      <c r="K843" s="81">
        <f t="shared" si="194"/>
        <v>6.004565217391304</v>
      </c>
      <c r="L843" s="81">
        <f t="shared" si="195"/>
        <v>5.670978260869565</v>
      </c>
      <c r="M843" s="81">
        <f t="shared" si="196"/>
        <v>5.337391304347826</v>
      </c>
      <c r="N843" s="51">
        <v>3.15</v>
      </c>
    </row>
    <row r="844" spans="2:14" ht="12.75" customHeight="1">
      <c r="B844" s="57" t="s">
        <v>969</v>
      </c>
      <c r="C844" s="145" t="s">
        <v>958</v>
      </c>
      <c r="D844" s="318" t="s">
        <v>970</v>
      </c>
      <c r="E844" s="318"/>
      <c r="F844" s="318"/>
      <c r="G844" s="272" t="s">
        <v>971</v>
      </c>
      <c r="H844" s="272"/>
      <c r="I844" s="257">
        <f t="shared" si="192"/>
        <v>8.450869565217392</v>
      </c>
      <c r="J844" s="81">
        <f t="shared" si="193"/>
        <v>8.028326086956524</v>
      </c>
      <c r="K844" s="81">
        <f t="shared" si="194"/>
        <v>7.605782608695653</v>
      </c>
      <c r="L844" s="81">
        <f t="shared" si="195"/>
        <v>7.183239130434783</v>
      </c>
      <c r="M844" s="81">
        <f t="shared" si="196"/>
        <v>6.760695652173914</v>
      </c>
      <c r="N844" s="51">
        <v>3.99</v>
      </c>
    </row>
    <row r="845" spans="2:14" ht="12.75" customHeight="1">
      <c r="B845" s="57" t="s">
        <v>972</v>
      </c>
      <c r="C845" s="145" t="s">
        <v>958</v>
      </c>
      <c r="D845" s="318" t="s">
        <v>973</v>
      </c>
      <c r="E845" s="318"/>
      <c r="F845" s="318"/>
      <c r="G845" s="272" t="s">
        <v>974</v>
      </c>
      <c r="H845" s="272"/>
      <c r="I845" s="257">
        <f t="shared" si="192"/>
        <v>14.23304347826087</v>
      </c>
      <c r="J845" s="81">
        <f t="shared" si="193"/>
        <v>13.521391304347826</v>
      </c>
      <c r="K845" s="81">
        <f t="shared" si="194"/>
        <v>12.809739130434783</v>
      </c>
      <c r="L845" s="81">
        <f t="shared" si="195"/>
        <v>12.098086956521739</v>
      </c>
      <c r="M845" s="81">
        <f t="shared" si="196"/>
        <v>11.386434782608696</v>
      </c>
      <c r="N845" s="51">
        <v>6.72</v>
      </c>
    </row>
    <row r="846" spans="2:14" ht="12" customHeight="1">
      <c r="B846" s="57" t="s">
        <v>975</v>
      </c>
      <c r="C846" s="145" t="s">
        <v>958</v>
      </c>
      <c r="D846" s="318" t="s">
        <v>976</v>
      </c>
      <c r="E846" s="318"/>
      <c r="F846" s="318"/>
      <c r="G846" s="272" t="s">
        <v>974</v>
      </c>
      <c r="H846" s="272"/>
      <c r="I846" s="257">
        <f t="shared" si="192"/>
        <v>21.794347826086955</v>
      </c>
      <c r="J846" s="81">
        <f t="shared" si="193"/>
        <v>20.704630434782608</v>
      </c>
      <c r="K846" s="81">
        <f t="shared" si="194"/>
        <v>19.61491304347826</v>
      </c>
      <c r="L846" s="81">
        <f t="shared" si="195"/>
        <v>18.525195652173913</v>
      </c>
      <c r="M846" s="81">
        <f t="shared" si="196"/>
        <v>17.435478260869566</v>
      </c>
      <c r="N846" s="51">
        <v>10.29</v>
      </c>
    </row>
    <row r="847" spans="2:14" ht="12.75" customHeight="1">
      <c r="B847" s="57" t="s">
        <v>977</v>
      </c>
      <c r="C847" s="145" t="s">
        <v>958</v>
      </c>
      <c r="D847" s="318" t="s">
        <v>567</v>
      </c>
      <c r="E847" s="318"/>
      <c r="F847" s="318"/>
      <c r="G847" s="272" t="s">
        <v>978</v>
      </c>
      <c r="H847" s="272"/>
      <c r="I847" s="257">
        <f t="shared" si="192"/>
        <v>30.499378881987578</v>
      </c>
      <c r="J847" s="81">
        <f t="shared" si="193"/>
        <v>28.9744099378882</v>
      </c>
      <c r="K847" s="81">
        <f t="shared" si="194"/>
        <v>27.44944099378882</v>
      </c>
      <c r="L847" s="81">
        <f t="shared" si="195"/>
        <v>25.92447204968944</v>
      </c>
      <c r="M847" s="81">
        <f t="shared" si="196"/>
        <v>24.399503105590064</v>
      </c>
      <c r="N847" s="51">
        <v>14.4</v>
      </c>
    </row>
    <row r="848" spans="2:14" ht="12.75" customHeight="1">
      <c r="B848" s="57" t="s">
        <v>979</v>
      </c>
      <c r="C848" s="145" t="s">
        <v>958</v>
      </c>
      <c r="D848" s="318" t="s">
        <v>980</v>
      </c>
      <c r="E848" s="318"/>
      <c r="F848" s="318"/>
      <c r="G848" s="272" t="s">
        <v>978</v>
      </c>
      <c r="H848" s="272"/>
      <c r="I848" s="257">
        <f t="shared" si="192"/>
        <v>36.006211180124225</v>
      </c>
      <c r="J848" s="81">
        <f t="shared" si="193"/>
        <v>34.20590062111802</v>
      </c>
      <c r="K848" s="81">
        <f t="shared" si="194"/>
        <v>32.405590062111806</v>
      </c>
      <c r="L848" s="81">
        <f t="shared" si="195"/>
        <v>30.605279503105592</v>
      </c>
      <c r="M848" s="81">
        <f t="shared" si="196"/>
        <v>28.804968944099382</v>
      </c>
      <c r="N848" s="51">
        <v>17</v>
      </c>
    </row>
    <row r="849" spans="2:14" ht="12.75" customHeight="1">
      <c r="B849" s="57" t="s">
        <v>981</v>
      </c>
      <c r="C849" s="145" t="s">
        <v>958</v>
      </c>
      <c r="D849" s="318" t="s">
        <v>982</v>
      </c>
      <c r="E849" s="318"/>
      <c r="F849" s="318"/>
      <c r="G849" s="272" t="s">
        <v>983</v>
      </c>
      <c r="H849" s="272"/>
      <c r="I849" s="257">
        <f t="shared" si="192"/>
        <v>49.77329192546584</v>
      </c>
      <c r="J849" s="81">
        <f t="shared" si="193"/>
        <v>47.28462732919255</v>
      </c>
      <c r="K849" s="81">
        <f t="shared" si="194"/>
        <v>44.79596273291926</v>
      </c>
      <c r="L849" s="81">
        <f t="shared" si="195"/>
        <v>42.30729813664596</v>
      </c>
      <c r="M849" s="81">
        <f t="shared" si="196"/>
        <v>39.81863354037267</v>
      </c>
      <c r="N849" s="51">
        <v>23.5</v>
      </c>
    </row>
    <row r="850" spans="2:14" ht="12.75" customHeight="1">
      <c r="B850" s="57" t="s">
        <v>984</v>
      </c>
      <c r="C850" s="145" t="s">
        <v>958</v>
      </c>
      <c r="D850" s="318" t="s">
        <v>985</v>
      </c>
      <c r="E850" s="318"/>
      <c r="F850" s="318"/>
      <c r="G850" s="272" t="s">
        <v>983</v>
      </c>
      <c r="H850" s="272"/>
      <c r="I850" s="257">
        <f t="shared" si="192"/>
        <v>65.23478260869565</v>
      </c>
      <c r="J850" s="81">
        <f t="shared" si="193"/>
        <v>61.97304347826088</v>
      </c>
      <c r="K850" s="81">
        <f t="shared" si="194"/>
        <v>58.711304347826086</v>
      </c>
      <c r="L850" s="81">
        <f t="shared" si="195"/>
        <v>55.4495652173913</v>
      </c>
      <c r="M850" s="81">
        <f t="shared" si="196"/>
        <v>52.18782608695653</v>
      </c>
      <c r="N850" s="51">
        <v>30.8</v>
      </c>
    </row>
    <row r="851" spans="2:14" ht="12.75" customHeight="1">
      <c r="B851" s="57" t="s">
        <v>986</v>
      </c>
      <c r="C851" s="145" t="s">
        <v>958</v>
      </c>
      <c r="D851" s="318" t="s">
        <v>987</v>
      </c>
      <c r="E851" s="318"/>
      <c r="F851" s="318"/>
      <c r="G851" s="272" t="s">
        <v>983</v>
      </c>
      <c r="H851" s="272"/>
      <c r="I851" s="257">
        <f t="shared" si="192"/>
        <v>85.99130434782609</v>
      </c>
      <c r="J851" s="81">
        <f t="shared" si="193"/>
        <v>81.69173913043478</v>
      </c>
      <c r="K851" s="81">
        <f t="shared" si="194"/>
        <v>77.39217391304348</v>
      </c>
      <c r="L851" s="81">
        <f t="shared" si="195"/>
        <v>73.09260869565217</v>
      </c>
      <c r="M851" s="81">
        <f t="shared" si="196"/>
        <v>68.79304347826087</v>
      </c>
      <c r="N851" s="51">
        <v>40.6</v>
      </c>
    </row>
    <row r="852" spans="2:14" ht="12.75" customHeight="1">
      <c r="B852" s="57" t="s">
        <v>988</v>
      </c>
      <c r="C852" s="145" t="s">
        <v>958</v>
      </c>
      <c r="D852" s="318" t="s">
        <v>941</v>
      </c>
      <c r="E852" s="318"/>
      <c r="F852" s="318"/>
      <c r="G852" s="272" t="s">
        <v>980</v>
      </c>
      <c r="H852" s="272"/>
      <c r="I852" s="257">
        <f t="shared" si="192"/>
        <v>115.64347826086957</v>
      </c>
      <c r="J852" s="81">
        <f t="shared" si="193"/>
        <v>109.8613043478261</v>
      </c>
      <c r="K852" s="81">
        <f t="shared" si="194"/>
        <v>104.07913043478261</v>
      </c>
      <c r="L852" s="81">
        <f t="shared" si="195"/>
        <v>98.29695652173913</v>
      </c>
      <c r="M852" s="81">
        <f t="shared" si="196"/>
        <v>92.51478260869567</v>
      </c>
      <c r="N852" s="51">
        <v>54.6</v>
      </c>
    </row>
    <row r="853" spans="2:14" ht="12.75" customHeight="1">
      <c r="B853" s="94"/>
      <c r="C853" s="89"/>
      <c r="D853" s="198"/>
      <c r="E853" s="198"/>
      <c r="F853" s="198"/>
      <c r="G853" s="18"/>
      <c r="H853" s="18"/>
      <c r="I853" s="71"/>
      <c r="J853" s="72"/>
      <c r="K853" s="72"/>
      <c r="L853" s="72"/>
      <c r="M853" s="72"/>
      <c r="N853" s="71"/>
    </row>
    <row r="854" spans="2:14" ht="12.75" customHeight="1">
      <c r="B854" s="292" t="s">
        <v>989</v>
      </c>
      <c r="C854" s="292"/>
      <c r="D854" s="292"/>
      <c r="E854" s="292"/>
      <c r="F854" s="292"/>
      <c r="G854" s="292"/>
      <c r="H854" s="292"/>
      <c r="I854" s="179"/>
      <c r="J854" s="38"/>
      <c r="K854" s="38"/>
      <c r="L854" s="38"/>
      <c r="M854" s="38"/>
      <c r="N854" s="142"/>
    </row>
    <row r="855" spans="2:14" ht="12.75" customHeight="1">
      <c r="B855" s="304" t="s">
        <v>1747</v>
      </c>
      <c r="C855" s="304" t="s">
        <v>1748</v>
      </c>
      <c r="D855" s="270" t="s">
        <v>1749</v>
      </c>
      <c r="E855" s="270"/>
      <c r="F855" s="270"/>
      <c r="G855" s="270"/>
      <c r="H855" s="270"/>
      <c r="I855" s="301" t="s">
        <v>1750</v>
      </c>
      <c r="J855" s="304" t="s">
        <v>1750</v>
      </c>
      <c r="K855" s="304" t="s">
        <v>1750</v>
      </c>
      <c r="L855" s="304" t="s">
        <v>1750</v>
      </c>
      <c r="M855" s="304" t="s">
        <v>1750</v>
      </c>
      <c r="N855" s="298" t="s">
        <v>1750</v>
      </c>
    </row>
    <row r="856" spans="2:14" ht="39" customHeight="1">
      <c r="B856" s="304"/>
      <c r="C856" s="304"/>
      <c r="D856" s="298" t="s">
        <v>890</v>
      </c>
      <c r="E856" s="298"/>
      <c r="F856" s="298"/>
      <c r="G856" s="29" t="s">
        <v>891</v>
      </c>
      <c r="H856" s="29" t="s">
        <v>892</v>
      </c>
      <c r="I856" s="301"/>
      <c r="J856" s="304"/>
      <c r="K856" s="304"/>
      <c r="L856" s="304"/>
      <c r="M856" s="304"/>
      <c r="N856" s="298"/>
    </row>
    <row r="857" spans="2:14" ht="12.75" customHeight="1">
      <c r="B857" s="53" t="s">
        <v>990</v>
      </c>
      <c r="C857" s="154" t="s">
        <v>991</v>
      </c>
      <c r="D857" s="318" t="s">
        <v>992</v>
      </c>
      <c r="E857" s="318"/>
      <c r="F857" s="318"/>
      <c r="G857" s="54" t="s">
        <v>993</v>
      </c>
      <c r="H857" s="54" t="s">
        <v>994</v>
      </c>
      <c r="I857" s="257">
        <f aca="true" t="shared" si="197" ref="I857:I870">(N857/8.05)*$D$8*1.1</f>
        <v>13.237577639751553</v>
      </c>
      <c r="J857" s="38">
        <f aca="true" t="shared" si="198" ref="J857:J870">I857*0.9</f>
        <v>11.913819875776397</v>
      </c>
      <c r="K857" s="38">
        <f aca="true" t="shared" si="199" ref="K857:K870">I857*0.85</f>
        <v>11.25194099378882</v>
      </c>
      <c r="L857" s="38">
        <f aca="true" t="shared" si="200" ref="L857:L870">I857*0.75</f>
        <v>9.928183229813666</v>
      </c>
      <c r="M857" s="38">
        <f aca="true" t="shared" si="201" ref="M857:M870">I857*0.7</f>
        <v>9.266304347826088</v>
      </c>
      <c r="N857" s="51">
        <v>6.25</v>
      </c>
    </row>
    <row r="858" spans="2:14" ht="12.75" customHeight="1">
      <c r="B858" s="46" t="s">
        <v>995</v>
      </c>
      <c r="C858" s="154" t="s">
        <v>991</v>
      </c>
      <c r="D858" s="316" t="s">
        <v>996</v>
      </c>
      <c r="E858" s="316"/>
      <c r="F858" s="316"/>
      <c r="G858" s="78" t="s">
        <v>993</v>
      </c>
      <c r="H858" s="78" t="s">
        <v>997</v>
      </c>
      <c r="I858" s="257">
        <f t="shared" si="197"/>
        <v>16.520496894409938</v>
      </c>
      <c r="J858" s="38">
        <f t="shared" si="198"/>
        <v>14.868447204968945</v>
      </c>
      <c r="K858" s="38">
        <f t="shared" si="199"/>
        <v>14.042422360248446</v>
      </c>
      <c r="L858" s="38">
        <f t="shared" si="200"/>
        <v>12.390372670807453</v>
      </c>
      <c r="M858" s="38">
        <f t="shared" si="201"/>
        <v>11.564347826086957</v>
      </c>
      <c r="N858" s="51">
        <v>7.8</v>
      </c>
    </row>
    <row r="859" spans="2:14" ht="12.75" customHeight="1">
      <c r="B859" s="46" t="s">
        <v>998</v>
      </c>
      <c r="C859" s="154" t="s">
        <v>991</v>
      </c>
      <c r="D859" s="316" t="s">
        <v>999</v>
      </c>
      <c r="E859" s="316"/>
      <c r="F859" s="316"/>
      <c r="G859" s="78" t="s">
        <v>993</v>
      </c>
      <c r="H859" s="78" t="s">
        <v>1000</v>
      </c>
      <c r="I859" s="257">
        <f t="shared" si="197"/>
        <v>21.60372670807453</v>
      </c>
      <c r="J859" s="38">
        <f t="shared" si="198"/>
        <v>19.443354037267078</v>
      </c>
      <c r="K859" s="38">
        <f t="shared" si="199"/>
        <v>18.36316770186335</v>
      </c>
      <c r="L859" s="38">
        <f t="shared" si="200"/>
        <v>16.202795031055896</v>
      </c>
      <c r="M859" s="38">
        <f t="shared" si="201"/>
        <v>15.122608695652172</v>
      </c>
      <c r="N859" s="51">
        <v>10.2</v>
      </c>
    </row>
    <row r="860" spans="2:14" ht="12.75" customHeight="1">
      <c r="B860" s="46" t="s">
        <v>1001</v>
      </c>
      <c r="C860" s="154" t="s">
        <v>991</v>
      </c>
      <c r="D860" s="316" t="s">
        <v>993</v>
      </c>
      <c r="E860" s="316"/>
      <c r="F860" s="316"/>
      <c r="G860" s="78" t="s">
        <v>1761</v>
      </c>
      <c r="H860" s="78" t="s">
        <v>1002</v>
      </c>
      <c r="I860" s="257">
        <f t="shared" si="197"/>
        <v>27.322360248447207</v>
      </c>
      <c r="J860" s="38">
        <f t="shared" si="198"/>
        <v>24.590124223602487</v>
      </c>
      <c r="K860" s="38">
        <f t="shared" si="199"/>
        <v>23.224006211180125</v>
      </c>
      <c r="L860" s="38">
        <f t="shared" si="200"/>
        <v>20.491770186335405</v>
      </c>
      <c r="M860" s="38">
        <f t="shared" si="201"/>
        <v>19.125652173913046</v>
      </c>
      <c r="N860" s="51">
        <v>12.9</v>
      </c>
    </row>
    <row r="861" spans="2:14" ht="12.75" customHeight="1">
      <c r="B861" s="46" t="s">
        <v>1003</v>
      </c>
      <c r="C861" s="154" t="s">
        <v>991</v>
      </c>
      <c r="D861" s="316" t="s">
        <v>1004</v>
      </c>
      <c r="E861" s="316"/>
      <c r="F861" s="316"/>
      <c r="G861" s="78" t="s">
        <v>1761</v>
      </c>
      <c r="H861" s="78" t="s">
        <v>1005</v>
      </c>
      <c r="I861" s="257">
        <f t="shared" si="197"/>
        <v>34.31180124223602</v>
      </c>
      <c r="J861" s="38">
        <f t="shared" si="198"/>
        <v>30.88062111801242</v>
      </c>
      <c r="K861" s="38">
        <f t="shared" si="199"/>
        <v>29.165031055900617</v>
      </c>
      <c r="L861" s="38">
        <f t="shared" si="200"/>
        <v>25.73385093167702</v>
      </c>
      <c r="M861" s="38">
        <f t="shared" si="201"/>
        <v>24.018260869565218</v>
      </c>
      <c r="N861" s="51">
        <v>16.2</v>
      </c>
    </row>
    <row r="862" spans="2:14" ht="12.75" customHeight="1">
      <c r="B862" s="46" t="s">
        <v>1006</v>
      </c>
      <c r="C862" s="154" t="s">
        <v>991</v>
      </c>
      <c r="D862" s="316" t="s">
        <v>1007</v>
      </c>
      <c r="E862" s="316"/>
      <c r="F862" s="316"/>
      <c r="G862" s="78" t="s">
        <v>1764</v>
      </c>
      <c r="H862" s="78" t="s">
        <v>1008</v>
      </c>
      <c r="I862" s="257">
        <f t="shared" si="197"/>
        <v>49.56149068322981</v>
      </c>
      <c r="J862" s="38">
        <f t="shared" si="198"/>
        <v>44.605341614906834</v>
      </c>
      <c r="K862" s="38">
        <f t="shared" si="199"/>
        <v>42.12726708074534</v>
      </c>
      <c r="L862" s="38">
        <f t="shared" si="200"/>
        <v>37.17111801242236</v>
      </c>
      <c r="M862" s="38">
        <f t="shared" si="201"/>
        <v>34.693043478260876</v>
      </c>
      <c r="N862" s="51">
        <v>23.4</v>
      </c>
    </row>
    <row r="863" spans="2:14" ht="12.75" customHeight="1">
      <c r="B863" s="46" t="s">
        <v>1009</v>
      </c>
      <c r="C863" s="154" t="s">
        <v>991</v>
      </c>
      <c r="D863" s="314" t="s">
        <v>1010</v>
      </c>
      <c r="E863" s="314"/>
      <c r="F863" s="314"/>
      <c r="G863" s="78" t="s">
        <v>1011</v>
      </c>
      <c r="H863" s="78" t="s">
        <v>1012</v>
      </c>
      <c r="I863" s="257">
        <f t="shared" si="197"/>
        <v>36.006211180124225</v>
      </c>
      <c r="J863" s="38">
        <f t="shared" si="198"/>
        <v>32.405590062111806</v>
      </c>
      <c r="K863" s="38">
        <f t="shared" si="199"/>
        <v>30.605279503105592</v>
      </c>
      <c r="L863" s="38">
        <f t="shared" si="200"/>
        <v>27.00465838509317</v>
      </c>
      <c r="M863" s="38">
        <f t="shared" si="201"/>
        <v>25.20434782608696</v>
      </c>
      <c r="N863" s="51">
        <v>17</v>
      </c>
    </row>
    <row r="864" spans="2:14" ht="12.75" customHeight="1">
      <c r="B864" s="46" t="s">
        <v>1013</v>
      </c>
      <c r="C864" s="154" t="s">
        <v>991</v>
      </c>
      <c r="D864" s="316" t="s">
        <v>1014</v>
      </c>
      <c r="E864" s="316"/>
      <c r="F864" s="316"/>
      <c r="G864" s="78" t="s">
        <v>1015</v>
      </c>
      <c r="H864" s="78" t="s">
        <v>1016</v>
      </c>
      <c r="I864" s="257">
        <f t="shared" si="197"/>
        <v>45.960869565217386</v>
      </c>
      <c r="J864" s="38">
        <f t="shared" si="198"/>
        <v>41.36478260869565</v>
      </c>
      <c r="K864" s="38">
        <f t="shared" si="199"/>
        <v>39.066739130434776</v>
      </c>
      <c r="L864" s="38">
        <f t="shared" si="200"/>
        <v>34.47065217391304</v>
      </c>
      <c r="M864" s="38">
        <f t="shared" si="201"/>
        <v>32.17260869565217</v>
      </c>
      <c r="N864" s="51">
        <v>21.7</v>
      </c>
    </row>
    <row r="865" spans="2:14" ht="12.75" customHeight="1">
      <c r="B865" s="46" t="s">
        <v>1017</v>
      </c>
      <c r="C865" s="154" t="s">
        <v>991</v>
      </c>
      <c r="D865" s="316" t="s">
        <v>1018</v>
      </c>
      <c r="E865" s="316"/>
      <c r="F865" s="316"/>
      <c r="G865" s="78" t="s">
        <v>1015</v>
      </c>
      <c r="H865" s="78" t="s">
        <v>1019</v>
      </c>
      <c r="I865" s="257">
        <f t="shared" si="197"/>
        <v>57.18633540372671</v>
      </c>
      <c r="J865" s="38">
        <f t="shared" si="198"/>
        <v>51.46770186335404</v>
      </c>
      <c r="K865" s="38">
        <f t="shared" si="199"/>
        <v>48.6083850931677</v>
      </c>
      <c r="L865" s="38">
        <f t="shared" si="200"/>
        <v>42.88975155279503</v>
      </c>
      <c r="M865" s="38">
        <f t="shared" si="201"/>
        <v>40.0304347826087</v>
      </c>
      <c r="N865" s="51">
        <v>27</v>
      </c>
    </row>
    <row r="866" spans="2:14" ht="12.75" customHeight="1">
      <c r="B866" s="46" t="s">
        <v>1020</v>
      </c>
      <c r="C866" s="154" t="s">
        <v>991</v>
      </c>
      <c r="D866" s="316" t="s">
        <v>1021</v>
      </c>
      <c r="E866" s="316"/>
      <c r="F866" s="316"/>
      <c r="G866" s="78" t="s">
        <v>1022</v>
      </c>
      <c r="H866" s="78" t="s">
        <v>1023</v>
      </c>
      <c r="I866" s="257">
        <f t="shared" si="197"/>
        <v>70.31801242236024</v>
      </c>
      <c r="J866" s="38">
        <f t="shared" si="198"/>
        <v>63.28621118012422</v>
      </c>
      <c r="K866" s="38">
        <f t="shared" si="199"/>
        <v>59.770310559006205</v>
      </c>
      <c r="L866" s="38">
        <f t="shared" si="200"/>
        <v>52.73850931677018</v>
      </c>
      <c r="M866" s="38">
        <f t="shared" si="201"/>
        <v>49.22260869565217</v>
      </c>
      <c r="N866" s="51">
        <v>33.2</v>
      </c>
    </row>
    <row r="867" spans="2:14" ht="12.75" customHeight="1">
      <c r="B867" s="46" t="s">
        <v>1024</v>
      </c>
      <c r="C867" s="154" t="s">
        <v>991</v>
      </c>
      <c r="D867" s="316" t="s">
        <v>1025</v>
      </c>
      <c r="E867" s="316"/>
      <c r="F867" s="316"/>
      <c r="G867" s="78" t="s">
        <v>1022</v>
      </c>
      <c r="H867" s="78" t="s">
        <v>1026</v>
      </c>
      <c r="I867" s="257">
        <f t="shared" si="197"/>
        <v>88.95652173913044</v>
      </c>
      <c r="J867" s="38">
        <f t="shared" si="198"/>
        <v>80.0608695652174</v>
      </c>
      <c r="K867" s="38">
        <f t="shared" si="199"/>
        <v>75.61304347826086</v>
      </c>
      <c r="L867" s="38">
        <f t="shared" si="200"/>
        <v>66.71739130434783</v>
      </c>
      <c r="M867" s="38">
        <f t="shared" si="201"/>
        <v>62.26956521739131</v>
      </c>
      <c r="N867" s="51">
        <v>42</v>
      </c>
    </row>
    <row r="868" spans="2:14" ht="12.75" customHeight="1">
      <c r="B868" s="46" t="s">
        <v>1027</v>
      </c>
      <c r="C868" s="154" t="s">
        <v>991</v>
      </c>
      <c r="D868" s="316" t="s">
        <v>1028</v>
      </c>
      <c r="E868" s="316"/>
      <c r="F868" s="316"/>
      <c r="G868" s="78" t="s">
        <v>1029</v>
      </c>
      <c r="H868" s="78" t="s">
        <v>1030</v>
      </c>
      <c r="I868" s="257">
        <f t="shared" si="197"/>
        <v>262.84534161490683</v>
      </c>
      <c r="J868" s="38">
        <f t="shared" si="198"/>
        <v>236.56080745341615</v>
      </c>
      <c r="K868" s="38">
        <f t="shared" si="199"/>
        <v>223.4185403726708</v>
      </c>
      <c r="L868" s="38">
        <f t="shared" si="200"/>
        <v>197.13400621118012</v>
      </c>
      <c r="M868" s="38">
        <f t="shared" si="201"/>
        <v>183.9917391304348</v>
      </c>
      <c r="N868" s="51">
        <v>124.1</v>
      </c>
    </row>
    <row r="869" spans="2:14" ht="12.75" customHeight="1">
      <c r="B869" s="46" t="s">
        <v>1031</v>
      </c>
      <c r="C869" s="154" t="s">
        <v>991</v>
      </c>
      <c r="D869" s="316" t="s">
        <v>1032</v>
      </c>
      <c r="E869" s="316"/>
      <c r="F869" s="316"/>
      <c r="G869" s="78" t="s">
        <v>1033</v>
      </c>
      <c r="H869" s="78" t="s">
        <v>1034</v>
      </c>
      <c r="I869" s="257">
        <f t="shared" si="197"/>
        <v>249.92546583850933</v>
      </c>
      <c r="J869" s="38">
        <f t="shared" si="198"/>
        <v>224.9329192546584</v>
      </c>
      <c r="K869" s="38">
        <f t="shared" si="199"/>
        <v>212.4366459627329</v>
      </c>
      <c r="L869" s="38">
        <f t="shared" si="200"/>
        <v>187.444099378882</v>
      </c>
      <c r="M869" s="38">
        <f t="shared" si="201"/>
        <v>174.94782608695655</v>
      </c>
      <c r="N869" s="51">
        <v>118</v>
      </c>
    </row>
    <row r="870" spans="2:14" ht="12.75" customHeight="1">
      <c r="B870" s="46" t="s">
        <v>1035</v>
      </c>
      <c r="C870" s="154" t="s">
        <v>991</v>
      </c>
      <c r="D870" s="314" t="s">
        <v>1036</v>
      </c>
      <c r="E870" s="314"/>
      <c r="F870" s="314"/>
      <c r="G870" s="78" t="s">
        <v>1037</v>
      </c>
      <c r="H870" s="78" t="s">
        <v>1038</v>
      </c>
      <c r="I870" s="257">
        <f t="shared" si="197"/>
        <v>561.2732919254659</v>
      </c>
      <c r="J870" s="38">
        <f t="shared" si="198"/>
        <v>505.14596273291926</v>
      </c>
      <c r="K870" s="38">
        <f t="shared" si="199"/>
        <v>477.082298136646</v>
      </c>
      <c r="L870" s="38">
        <f t="shared" si="200"/>
        <v>420.9549689440994</v>
      </c>
      <c r="M870" s="38">
        <f t="shared" si="201"/>
        <v>392.8913043478261</v>
      </c>
      <c r="N870" s="51">
        <v>265</v>
      </c>
    </row>
    <row r="871" spans="2:14" ht="12.75" customHeight="1">
      <c r="B871" s="94"/>
      <c r="C871" s="199"/>
      <c r="D871" s="159"/>
      <c r="E871" s="159"/>
      <c r="F871" s="159"/>
      <c r="G871" s="18"/>
      <c r="H871" s="18"/>
      <c r="I871" s="71"/>
      <c r="J871" s="72"/>
      <c r="K871" s="72"/>
      <c r="L871" s="72"/>
      <c r="M871" s="72"/>
      <c r="N871" s="71"/>
    </row>
    <row r="872" spans="2:14" ht="13.5" customHeight="1">
      <c r="B872" s="292" t="s">
        <v>1039</v>
      </c>
      <c r="C872" s="292"/>
      <c r="D872" s="292"/>
      <c r="E872" s="292"/>
      <c r="F872" s="292"/>
      <c r="G872" s="292"/>
      <c r="H872" s="292"/>
      <c r="I872" s="27"/>
      <c r="J872" s="46"/>
      <c r="K872" s="46"/>
      <c r="L872" s="46"/>
      <c r="M872" s="46"/>
      <c r="N872" s="46"/>
    </row>
    <row r="873" spans="2:14" ht="12.75" customHeight="1">
      <c r="B873" s="304" t="s">
        <v>1747</v>
      </c>
      <c r="C873" s="304" t="s">
        <v>1748</v>
      </c>
      <c r="D873" s="270" t="s">
        <v>1749</v>
      </c>
      <c r="E873" s="270"/>
      <c r="F873" s="270"/>
      <c r="G873" s="270"/>
      <c r="H873" s="270"/>
      <c r="I873" s="301" t="s">
        <v>1750</v>
      </c>
      <c r="J873" s="304" t="s">
        <v>1750</v>
      </c>
      <c r="K873" s="304" t="s">
        <v>1750</v>
      </c>
      <c r="L873" s="304" t="s">
        <v>1750</v>
      </c>
      <c r="M873" s="304" t="s">
        <v>1750</v>
      </c>
      <c r="N873" s="298" t="s">
        <v>1750</v>
      </c>
    </row>
    <row r="874" spans="2:14" ht="21.75" customHeight="1">
      <c r="B874" s="304"/>
      <c r="C874" s="304"/>
      <c r="D874" s="298" t="s">
        <v>890</v>
      </c>
      <c r="E874" s="298"/>
      <c r="F874" s="298"/>
      <c r="G874" s="298" t="s">
        <v>891</v>
      </c>
      <c r="H874" s="298"/>
      <c r="I874" s="301"/>
      <c r="J874" s="304"/>
      <c r="K874" s="304"/>
      <c r="L874" s="304"/>
      <c r="M874" s="304"/>
      <c r="N874" s="298"/>
    </row>
    <row r="875" spans="2:14" ht="12.75" customHeight="1">
      <c r="B875" s="200" t="s">
        <v>1040</v>
      </c>
      <c r="C875" s="34" t="s">
        <v>1041</v>
      </c>
      <c r="D875" s="316" t="s">
        <v>1042</v>
      </c>
      <c r="E875" s="316"/>
      <c r="F875" s="316"/>
      <c r="G875" s="317" t="s">
        <v>1043</v>
      </c>
      <c r="H875" s="317"/>
      <c r="I875" s="257">
        <f aca="true" t="shared" si="202" ref="I875:I887">(N875/8.05)*$D$8*1.1</f>
        <v>29.906335403726708</v>
      </c>
      <c r="J875" s="38">
        <f aca="true" t="shared" si="203" ref="J875:J887">I875*0.95</f>
        <v>28.411018633540372</v>
      </c>
      <c r="K875" s="38">
        <f aca="true" t="shared" si="204" ref="K875:K887">I875*0.9</f>
        <v>26.915701863354037</v>
      </c>
      <c r="L875" s="38">
        <f aca="true" t="shared" si="205" ref="L875:L887">I875*0.85</f>
        <v>25.420385093167702</v>
      </c>
      <c r="M875" s="38">
        <f aca="true" t="shared" si="206" ref="M875:M887">I875*0.8</f>
        <v>23.925068322981367</v>
      </c>
      <c r="N875" s="51">
        <v>14.12</v>
      </c>
    </row>
    <row r="876" spans="2:14" ht="12.75" customHeight="1">
      <c r="B876" s="201" t="s">
        <v>1044</v>
      </c>
      <c r="C876" s="34" t="s">
        <v>1041</v>
      </c>
      <c r="D876" s="316" t="s">
        <v>1042</v>
      </c>
      <c r="E876" s="316"/>
      <c r="F876" s="316"/>
      <c r="G876" s="317" t="s">
        <v>1045</v>
      </c>
      <c r="H876" s="317"/>
      <c r="I876" s="257">
        <f t="shared" si="202"/>
        <v>31.87608695652174</v>
      </c>
      <c r="J876" s="38">
        <f t="shared" si="203"/>
        <v>30.282282608695652</v>
      </c>
      <c r="K876" s="38">
        <f t="shared" si="204"/>
        <v>28.688478260869566</v>
      </c>
      <c r="L876" s="38">
        <f t="shared" si="205"/>
        <v>27.09467391304348</v>
      </c>
      <c r="M876" s="38">
        <f t="shared" si="206"/>
        <v>25.500869565217393</v>
      </c>
      <c r="N876" s="51">
        <v>15.05</v>
      </c>
    </row>
    <row r="877" spans="2:14" ht="12.75" customHeight="1">
      <c r="B877" s="201" t="s">
        <v>1046</v>
      </c>
      <c r="C877" s="34" t="s">
        <v>1041</v>
      </c>
      <c r="D877" s="316" t="s">
        <v>1042</v>
      </c>
      <c r="E877" s="316"/>
      <c r="F877" s="316"/>
      <c r="G877" s="317" t="s">
        <v>896</v>
      </c>
      <c r="H877" s="317"/>
      <c r="I877" s="257">
        <f t="shared" si="202"/>
        <v>42.88975155279503</v>
      </c>
      <c r="J877" s="38">
        <f t="shared" si="203"/>
        <v>40.74526397515528</v>
      </c>
      <c r="K877" s="38">
        <f t="shared" si="204"/>
        <v>38.60077639751553</v>
      </c>
      <c r="L877" s="38">
        <f t="shared" si="205"/>
        <v>36.45628881987578</v>
      </c>
      <c r="M877" s="38">
        <f t="shared" si="206"/>
        <v>34.31180124223603</v>
      </c>
      <c r="N877" s="51">
        <v>20.25</v>
      </c>
    </row>
    <row r="878" spans="2:14" ht="12.75" customHeight="1">
      <c r="B878" s="200" t="s">
        <v>1047</v>
      </c>
      <c r="C878" s="34" t="s">
        <v>1041</v>
      </c>
      <c r="D878" s="316" t="s">
        <v>803</v>
      </c>
      <c r="E878" s="316"/>
      <c r="F878" s="316"/>
      <c r="G878" s="317" t="s">
        <v>1043</v>
      </c>
      <c r="H878" s="317"/>
      <c r="I878" s="257">
        <f t="shared" si="202"/>
        <v>36.02739130434783</v>
      </c>
      <c r="J878" s="38">
        <f t="shared" si="203"/>
        <v>34.22602173913044</v>
      </c>
      <c r="K878" s="38">
        <f t="shared" si="204"/>
        <v>32.424652173913046</v>
      </c>
      <c r="L878" s="38">
        <f t="shared" si="205"/>
        <v>30.623282608695654</v>
      </c>
      <c r="M878" s="38">
        <f t="shared" si="206"/>
        <v>28.821913043478265</v>
      </c>
      <c r="N878" s="51">
        <v>17.01</v>
      </c>
    </row>
    <row r="879" spans="2:14" ht="12.75" customHeight="1">
      <c r="B879" s="200" t="s">
        <v>1048</v>
      </c>
      <c r="C879" s="34" t="s">
        <v>1041</v>
      </c>
      <c r="D879" s="316" t="s">
        <v>803</v>
      </c>
      <c r="E879" s="316"/>
      <c r="F879" s="316"/>
      <c r="G879" s="317" t="s">
        <v>1045</v>
      </c>
      <c r="H879" s="317"/>
      <c r="I879" s="257">
        <f t="shared" si="202"/>
        <v>36.6416149068323</v>
      </c>
      <c r="J879" s="38">
        <f t="shared" si="203"/>
        <v>34.80953416149069</v>
      </c>
      <c r="K879" s="38">
        <f t="shared" si="204"/>
        <v>32.977453416149075</v>
      </c>
      <c r="L879" s="38">
        <f t="shared" si="205"/>
        <v>31.145372670807458</v>
      </c>
      <c r="M879" s="38">
        <f t="shared" si="206"/>
        <v>29.313291925465844</v>
      </c>
      <c r="N879" s="51">
        <v>17.3</v>
      </c>
    </row>
    <row r="880" spans="2:14" ht="12.75" customHeight="1">
      <c r="B880" s="200" t="s">
        <v>1049</v>
      </c>
      <c r="C880" s="34" t="s">
        <v>1041</v>
      </c>
      <c r="D880" s="316" t="s">
        <v>803</v>
      </c>
      <c r="E880" s="316"/>
      <c r="F880" s="316"/>
      <c r="G880" s="317" t="s">
        <v>896</v>
      </c>
      <c r="H880" s="317"/>
      <c r="I880" s="257">
        <f t="shared" si="202"/>
        <v>50.19689440993788</v>
      </c>
      <c r="J880" s="38">
        <f t="shared" si="203"/>
        <v>47.68704968944099</v>
      </c>
      <c r="K880" s="38">
        <f t="shared" si="204"/>
        <v>45.177204968944096</v>
      </c>
      <c r="L880" s="38">
        <f t="shared" si="205"/>
        <v>42.6673602484472</v>
      </c>
      <c r="M880" s="38">
        <f t="shared" si="206"/>
        <v>40.15751552795031</v>
      </c>
      <c r="N880" s="51">
        <v>23.7</v>
      </c>
    </row>
    <row r="881" spans="2:14" ht="12.75" customHeight="1">
      <c r="B881" s="200" t="s">
        <v>1050</v>
      </c>
      <c r="C881" s="34" t="s">
        <v>1041</v>
      </c>
      <c r="D881" s="316" t="s">
        <v>803</v>
      </c>
      <c r="E881" s="316"/>
      <c r="F881" s="316"/>
      <c r="G881" s="317" t="s">
        <v>905</v>
      </c>
      <c r="H881" s="317"/>
      <c r="I881" s="257">
        <f t="shared" si="202"/>
        <v>48.92608695652174</v>
      </c>
      <c r="J881" s="38">
        <f t="shared" si="203"/>
        <v>46.47978260869566</v>
      </c>
      <c r="K881" s="38">
        <f t="shared" si="204"/>
        <v>44.03347826086957</v>
      </c>
      <c r="L881" s="38">
        <f t="shared" si="205"/>
        <v>41.58717391304348</v>
      </c>
      <c r="M881" s="38">
        <f t="shared" si="206"/>
        <v>39.1408695652174</v>
      </c>
      <c r="N881" s="51">
        <v>23.1</v>
      </c>
    </row>
    <row r="882" spans="2:14" ht="12.75" customHeight="1">
      <c r="B882" s="200" t="s">
        <v>1051</v>
      </c>
      <c r="C882" s="34" t="s">
        <v>1041</v>
      </c>
      <c r="D882" s="316" t="s">
        <v>227</v>
      </c>
      <c r="E882" s="316"/>
      <c r="F882" s="316"/>
      <c r="G882" s="317" t="s">
        <v>1042</v>
      </c>
      <c r="H882" s="317"/>
      <c r="I882" s="257">
        <f t="shared" si="202"/>
        <v>50.19689440993788</v>
      </c>
      <c r="J882" s="38">
        <f t="shared" si="203"/>
        <v>47.68704968944099</v>
      </c>
      <c r="K882" s="38">
        <f t="shared" si="204"/>
        <v>45.177204968944096</v>
      </c>
      <c r="L882" s="38">
        <f t="shared" si="205"/>
        <v>42.6673602484472</v>
      </c>
      <c r="M882" s="38">
        <f t="shared" si="206"/>
        <v>40.15751552795031</v>
      </c>
      <c r="N882" s="51">
        <v>23.7</v>
      </c>
    </row>
    <row r="883" spans="2:14" ht="12.75" customHeight="1">
      <c r="B883" s="200" t="s">
        <v>1052</v>
      </c>
      <c r="C883" s="34" t="s">
        <v>1041</v>
      </c>
      <c r="D883" s="316" t="s">
        <v>227</v>
      </c>
      <c r="E883" s="316"/>
      <c r="F883" s="316"/>
      <c r="G883" s="317" t="s">
        <v>1045</v>
      </c>
      <c r="H883" s="317"/>
      <c r="I883" s="257">
        <f t="shared" si="202"/>
        <v>52.420807453416145</v>
      </c>
      <c r="J883" s="38">
        <f t="shared" si="203"/>
        <v>49.79976708074534</v>
      </c>
      <c r="K883" s="38">
        <f t="shared" si="204"/>
        <v>47.178726708074535</v>
      </c>
      <c r="L883" s="38">
        <f t="shared" si="205"/>
        <v>44.55768633540372</v>
      </c>
      <c r="M883" s="38">
        <f t="shared" si="206"/>
        <v>41.93664596273292</v>
      </c>
      <c r="N883" s="51">
        <v>24.75</v>
      </c>
    </row>
    <row r="884" spans="2:14" ht="12.75" customHeight="1">
      <c r="B884" s="200" t="s">
        <v>1053</v>
      </c>
      <c r="C884" s="34" t="s">
        <v>1041</v>
      </c>
      <c r="D884" s="316" t="s">
        <v>227</v>
      </c>
      <c r="E884" s="316"/>
      <c r="F884" s="316"/>
      <c r="G884" s="317" t="s">
        <v>896</v>
      </c>
      <c r="H884" s="317"/>
      <c r="I884" s="257">
        <f t="shared" si="202"/>
        <v>65.19242236024844</v>
      </c>
      <c r="J884" s="38">
        <f t="shared" si="203"/>
        <v>61.932801242236025</v>
      </c>
      <c r="K884" s="38">
        <f t="shared" si="204"/>
        <v>58.6731801242236</v>
      </c>
      <c r="L884" s="38">
        <f t="shared" si="205"/>
        <v>55.41355900621117</v>
      </c>
      <c r="M884" s="38">
        <f t="shared" si="206"/>
        <v>52.153937888198755</v>
      </c>
      <c r="N884" s="51">
        <v>30.78</v>
      </c>
    </row>
    <row r="885" spans="2:14" ht="12.75" customHeight="1">
      <c r="B885" s="200" t="s">
        <v>1054</v>
      </c>
      <c r="C885" s="34" t="s">
        <v>1041</v>
      </c>
      <c r="D885" s="316" t="s">
        <v>227</v>
      </c>
      <c r="E885" s="316"/>
      <c r="F885" s="316"/>
      <c r="G885" s="317" t="s">
        <v>896</v>
      </c>
      <c r="H885" s="317"/>
      <c r="I885" s="257">
        <f t="shared" si="202"/>
        <v>82.81428571428572</v>
      </c>
      <c r="J885" s="38">
        <f t="shared" si="203"/>
        <v>78.67357142857144</v>
      </c>
      <c r="K885" s="38">
        <f t="shared" si="204"/>
        <v>74.53285714285715</v>
      </c>
      <c r="L885" s="38">
        <f t="shared" si="205"/>
        <v>70.39214285714286</v>
      </c>
      <c r="M885" s="38">
        <f t="shared" si="206"/>
        <v>66.25142857142858</v>
      </c>
      <c r="N885" s="51">
        <v>39.1</v>
      </c>
    </row>
    <row r="886" spans="2:14" ht="12.75" customHeight="1">
      <c r="B886" s="200" t="s">
        <v>1055</v>
      </c>
      <c r="C886" s="34" t="s">
        <v>1041</v>
      </c>
      <c r="D886" s="316" t="s">
        <v>227</v>
      </c>
      <c r="E886" s="316"/>
      <c r="F886" s="316"/>
      <c r="G886" s="317" t="s">
        <v>905</v>
      </c>
      <c r="H886" s="317"/>
      <c r="I886" s="257">
        <f t="shared" si="202"/>
        <v>101.02919254658384</v>
      </c>
      <c r="J886" s="38">
        <f t="shared" si="203"/>
        <v>95.97773291925466</v>
      </c>
      <c r="K886" s="38">
        <f t="shared" si="204"/>
        <v>90.92627329192545</v>
      </c>
      <c r="L886" s="38">
        <f t="shared" si="205"/>
        <v>85.87481366459626</v>
      </c>
      <c r="M886" s="38">
        <f t="shared" si="206"/>
        <v>80.82335403726708</v>
      </c>
      <c r="N886" s="51">
        <v>47.7</v>
      </c>
    </row>
    <row r="887" spans="2:14" ht="12.75" customHeight="1">
      <c r="B887" s="200" t="s">
        <v>1056</v>
      </c>
      <c r="C887" s="34" t="s">
        <v>1041</v>
      </c>
      <c r="D887" s="316" t="s">
        <v>227</v>
      </c>
      <c r="E887" s="316"/>
      <c r="F887" s="316"/>
      <c r="G887" s="317" t="s">
        <v>914</v>
      </c>
      <c r="H887" s="317"/>
      <c r="I887" s="257">
        <f t="shared" si="202"/>
        <v>91.70993788819875</v>
      </c>
      <c r="J887" s="38">
        <f t="shared" si="203"/>
        <v>87.12444099378882</v>
      </c>
      <c r="K887" s="38">
        <f t="shared" si="204"/>
        <v>82.53894409937888</v>
      </c>
      <c r="L887" s="38">
        <f t="shared" si="205"/>
        <v>77.95344720496894</v>
      </c>
      <c r="M887" s="38">
        <f t="shared" si="206"/>
        <v>73.36795031055901</v>
      </c>
      <c r="N887" s="51">
        <v>43.3</v>
      </c>
    </row>
    <row r="888" spans="2:14" ht="12.75" customHeight="1">
      <c r="B888" s="292" t="s">
        <v>1057</v>
      </c>
      <c r="C888" s="292"/>
      <c r="D888" s="292"/>
      <c r="E888" s="292"/>
      <c r="F888" s="292"/>
      <c r="G888" s="292"/>
      <c r="H888" s="292"/>
      <c r="I888" s="179"/>
      <c r="J888" s="38"/>
      <c r="K888" s="38"/>
      <c r="L888" s="38"/>
      <c r="M888" s="38"/>
      <c r="N888" s="142"/>
    </row>
    <row r="889" spans="2:14" ht="12.75" customHeight="1">
      <c r="B889" s="279" t="s">
        <v>1747</v>
      </c>
      <c r="C889" s="279" t="s">
        <v>1748</v>
      </c>
      <c r="D889" s="271" t="s">
        <v>1749</v>
      </c>
      <c r="E889" s="271"/>
      <c r="F889" s="271"/>
      <c r="G889" s="271"/>
      <c r="H889" s="271"/>
      <c r="I889" s="281" t="s">
        <v>1750</v>
      </c>
      <c r="J889" s="304" t="s">
        <v>1750</v>
      </c>
      <c r="K889" s="304" t="s">
        <v>1750</v>
      </c>
      <c r="L889" s="304" t="s">
        <v>1750</v>
      </c>
      <c r="M889" s="304" t="s">
        <v>1750</v>
      </c>
      <c r="N889" s="300" t="s">
        <v>1750</v>
      </c>
    </row>
    <row r="890" spans="2:14" ht="35.25" customHeight="1">
      <c r="B890" s="279"/>
      <c r="C890" s="279"/>
      <c r="D890" s="300" t="s">
        <v>1058</v>
      </c>
      <c r="E890" s="300"/>
      <c r="F890" s="300"/>
      <c r="G890" s="171" t="s">
        <v>1059</v>
      </c>
      <c r="H890" s="171" t="s">
        <v>1060</v>
      </c>
      <c r="I890" s="281"/>
      <c r="J890" s="304"/>
      <c r="K890" s="304"/>
      <c r="L890" s="304"/>
      <c r="M890" s="304"/>
      <c r="N890" s="300"/>
    </row>
    <row r="891" spans="1:14" s="14" customFormat="1" ht="12.75" customHeight="1">
      <c r="A891" s="64"/>
      <c r="B891" s="202" t="s">
        <v>1061</v>
      </c>
      <c r="C891" s="145" t="s">
        <v>1062</v>
      </c>
      <c r="D891" s="269" t="s">
        <v>1063</v>
      </c>
      <c r="E891" s="269"/>
      <c r="F891" s="269"/>
      <c r="G891" s="48" t="s">
        <v>158</v>
      </c>
      <c r="H891" s="48" t="s">
        <v>1064</v>
      </c>
      <c r="I891" s="257">
        <f aca="true" t="shared" si="207" ref="I891:I896">(N891/8.05)*$D$8*1.1</f>
        <v>38.69608695652174</v>
      </c>
      <c r="J891" s="81">
        <f aca="true" t="shared" si="208" ref="J891:J896">I891*0.9</f>
        <v>34.826478260869564</v>
      </c>
      <c r="K891" s="81">
        <f aca="true" t="shared" si="209" ref="K891:K896">I891*0.85</f>
        <v>32.891673913043476</v>
      </c>
      <c r="L891" s="81">
        <f aca="true" t="shared" si="210" ref="L891:L896">I891*0.75</f>
        <v>29.022065217391305</v>
      </c>
      <c r="M891" s="81">
        <f aca="true" t="shared" si="211" ref="M891:M896">I891*0.7</f>
        <v>27.08726086956522</v>
      </c>
      <c r="N891" s="51">
        <v>18.27</v>
      </c>
    </row>
    <row r="892" spans="1:14" s="14" customFormat="1" ht="12.75" customHeight="1">
      <c r="A892" s="64"/>
      <c r="B892" s="202" t="s">
        <v>1065</v>
      </c>
      <c r="C892" s="145" t="s">
        <v>1062</v>
      </c>
      <c r="D892" s="269" t="s">
        <v>1066</v>
      </c>
      <c r="E892" s="269"/>
      <c r="F892" s="269"/>
      <c r="G892" s="48" t="s">
        <v>380</v>
      </c>
      <c r="H892" s="48" t="s">
        <v>1067</v>
      </c>
      <c r="I892" s="257">
        <f t="shared" si="207"/>
        <v>42.78385093167702</v>
      </c>
      <c r="J892" s="81">
        <f t="shared" si="208"/>
        <v>38.50546583850932</v>
      </c>
      <c r="K892" s="81">
        <f t="shared" si="209"/>
        <v>36.36627329192547</v>
      </c>
      <c r="L892" s="81">
        <f t="shared" si="210"/>
        <v>32.08788819875777</v>
      </c>
      <c r="M892" s="81">
        <f t="shared" si="211"/>
        <v>29.948695652173917</v>
      </c>
      <c r="N892" s="51">
        <v>20.2</v>
      </c>
    </row>
    <row r="893" spans="1:14" s="14" customFormat="1" ht="12.75" customHeight="1">
      <c r="A893" s="64"/>
      <c r="B893" s="202" t="s">
        <v>1068</v>
      </c>
      <c r="C893" s="145" t="s">
        <v>1062</v>
      </c>
      <c r="D893" s="269" t="s">
        <v>996</v>
      </c>
      <c r="E893" s="269"/>
      <c r="F893" s="269"/>
      <c r="G893" s="48" t="s">
        <v>537</v>
      </c>
      <c r="H893" s="48" t="s">
        <v>1069</v>
      </c>
      <c r="I893" s="257">
        <f t="shared" si="207"/>
        <v>57.0804347826087</v>
      </c>
      <c r="J893" s="81">
        <f t="shared" si="208"/>
        <v>51.37239130434783</v>
      </c>
      <c r="K893" s="81">
        <f t="shared" si="209"/>
        <v>48.51836956521739</v>
      </c>
      <c r="L893" s="81">
        <f t="shared" si="210"/>
        <v>42.81032608695652</v>
      </c>
      <c r="M893" s="81">
        <f t="shared" si="211"/>
        <v>39.95630434782609</v>
      </c>
      <c r="N893" s="51">
        <v>26.95</v>
      </c>
    </row>
    <row r="894" spans="1:14" s="14" customFormat="1" ht="12.75" customHeight="1">
      <c r="A894" s="64"/>
      <c r="B894" s="202" t="s">
        <v>1070</v>
      </c>
      <c r="C894" s="145" t="s">
        <v>1071</v>
      </c>
      <c r="D894" s="269" t="s">
        <v>1063</v>
      </c>
      <c r="E894" s="269"/>
      <c r="F894" s="269"/>
      <c r="G894" s="48" t="s">
        <v>158</v>
      </c>
      <c r="H894" s="48" t="s">
        <v>1064</v>
      </c>
      <c r="I894" s="257">
        <f t="shared" si="207"/>
        <v>82.49658385093167</v>
      </c>
      <c r="J894" s="81">
        <f t="shared" si="208"/>
        <v>74.2469254658385</v>
      </c>
      <c r="K894" s="81">
        <f t="shared" si="209"/>
        <v>70.12209627329192</v>
      </c>
      <c r="L894" s="81">
        <f t="shared" si="210"/>
        <v>61.87243788819875</v>
      </c>
      <c r="M894" s="81">
        <f t="shared" si="211"/>
        <v>57.747608695652175</v>
      </c>
      <c r="N894" s="203">
        <v>38.95</v>
      </c>
    </row>
    <row r="895" spans="1:14" s="14" customFormat="1" ht="12.75" customHeight="1">
      <c r="A895" s="64"/>
      <c r="B895" s="202" t="s">
        <v>1072</v>
      </c>
      <c r="C895" s="145" t="s">
        <v>1071</v>
      </c>
      <c r="D895" s="269" t="s">
        <v>1066</v>
      </c>
      <c r="E895" s="269"/>
      <c r="F895" s="269"/>
      <c r="G895" s="48" t="s">
        <v>380</v>
      </c>
      <c r="H895" s="48" t="s">
        <v>1067</v>
      </c>
      <c r="I895" s="257">
        <f t="shared" si="207"/>
        <v>84.08509316770187</v>
      </c>
      <c r="J895" s="81">
        <f t="shared" si="208"/>
        <v>75.67658385093169</v>
      </c>
      <c r="K895" s="81">
        <f t="shared" si="209"/>
        <v>71.47232919254658</v>
      </c>
      <c r="L895" s="81">
        <f t="shared" si="210"/>
        <v>63.0638198757764</v>
      </c>
      <c r="M895" s="81">
        <f t="shared" si="211"/>
        <v>58.859565217391314</v>
      </c>
      <c r="N895" s="203">
        <v>39.7</v>
      </c>
    </row>
    <row r="896" spans="1:14" s="14" customFormat="1" ht="12.75" customHeight="1">
      <c r="A896" s="64"/>
      <c r="B896" s="202" t="s">
        <v>1073</v>
      </c>
      <c r="C896" s="145" t="s">
        <v>1071</v>
      </c>
      <c r="D896" s="269" t="s">
        <v>996</v>
      </c>
      <c r="E896" s="269"/>
      <c r="F896" s="269"/>
      <c r="G896" s="48" t="s">
        <v>537</v>
      </c>
      <c r="H896" s="48" t="s">
        <v>1069</v>
      </c>
      <c r="I896" s="257">
        <f t="shared" si="207"/>
        <v>107.93391304347826</v>
      </c>
      <c r="J896" s="81">
        <f t="shared" si="208"/>
        <v>97.14052173913043</v>
      </c>
      <c r="K896" s="81">
        <f t="shared" si="209"/>
        <v>91.74382608695652</v>
      </c>
      <c r="L896" s="81">
        <f t="shared" si="210"/>
        <v>80.9504347826087</v>
      </c>
      <c r="M896" s="81">
        <f t="shared" si="211"/>
        <v>75.55373913043479</v>
      </c>
      <c r="N896" s="203">
        <v>50.96</v>
      </c>
    </row>
    <row r="897" spans="2:14" ht="12.75" customHeight="1">
      <c r="B897" s="292" t="s">
        <v>1074</v>
      </c>
      <c r="C897" s="292"/>
      <c r="D897" s="292"/>
      <c r="E897" s="292"/>
      <c r="F897" s="292"/>
      <c r="G897" s="292"/>
      <c r="H897" s="292"/>
      <c r="I897" s="179"/>
      <c r="J897" s="38"/>
      <c r="K897" s="38"/>
      <c r="L897" s="38"/>
      <c r="M897" s="38"/>
      <c r="N897" s="142"/>
    </row>
    <row r="898" spans="2:14" ht="12.75" customHeight="1">
      <c r="B898" s="304" t="s">
        <v>1747</v>
      </c>
      <c r="C898" s="304" t="s">
        <v>1748</v>
      </c>
      <c r="D898" s="270" t="s">
        <v>1749</v>
      </c>
      <c r="E898" s="270"/>
      <c r="F898" s="270"/>
      <c r="G898" s="270"/>
      <c r="H898" s="270"/>
      <c r="I898" s="301" t="s">
        <v>1750</v>
      </c>
      <c r="J898" s="304" t="s">
        <v>1750</v>
      </c>
      <c r="K898" s="304" t="s">
        <v>1750</v>
      </c>
      <c r="L898" s="304" t="s">
        <v>1750</v>
      </c>
      <c r="M898" s="304" t="s">
        <v>1750</v>
      </c>
      <c r="N898" s="298" t="s">
        <v>1750</v>
      </c>
    </row>
    <row r="899" spans="2:14" ht="24" customHeight="1">
      <c r="B899" s="304"/>
      <c r="C899" s="304"/>
      <c r="D899" s="298" t="s">
        <v>1075</v>
      </c>
      <c r="E899" s="298"/>
      <c r="F899" s="29" t="s">
        <v>851</v>
      </c>
      <c r="G899" s="298" t="s">
        <v>1076</v>
      </c>
      <c r="H899" s="298"/>
      <c r="I899" s="301"/>
      <c r="J899" s="304"/>
      <c r="K899" s="304"/>
      <c r="L899" s="304"/>
      <c r="M899" s="304"/>
      <c r="N899" s="298"/>
    </row>
    <row r="900" spans="2:14" ht="12.75" customHeight="1">
      <c r="B900" s="46" t="s">
        <v>1077</v>
      </c>
      <c r="C900" s="34" t="s">
        <v>1078</v>
      </c>
      <c r="D900" s="314" t="s">
        <v>1079</v>
      </c>
      <c r="E900" s="314"/>
      <c r="F900" s="197" t="s">
        <v>591</v>
      </c>
      <c r="G900" s="317" t="s">
        <v>1080</v>
      </c>
      <c r="H900" s="317"/>
      <c r="I900" s="257">
        <f aca="true" t="shared" si="212" ref="I900:I907">(N900/8.05)*$D$8*1.1</f>
        <v>2.6475155279503104</v>
      </c>
      <c r="J900" s="38">
        <f aca="true" t="shared" si="213" ref="J900:J907">I900*0.9</f>
        <v>2.3827639751552794</v>
      </c>
      <c r="K900" s="38">
        <f aca="true" t="shared" si="214" ref="K900:K907">I900*0.85</f>
        <v>2.2503881987577636</v>
      </c>
      <c r="L900" s="38">
        <f aca="true" t="shared" si="215" ref="L900:L907">I900*0.75</f>
        <v>1.9856366459627328</v>
      </c>
      <c r="M900" s="38">
        <f aca="true" t="shared" si="216" ref="M900:M907">I900*0.7</f>
        <v>1.8532608695652175</v>
      </c>
      <c r="N900" s="51">
        <v>1.25</v>
      </c>
    </row>
    <row r="901" spans="2:14" ht="12.75" customHeight="1">
      <c r="B901" s="46" t="s">
        <v>1081</v>
      </c>
      <c r="C901" s="34" t="s">
        <v>1078</v>
      </c>
      <c r="D901" s="314" t="s">
        <v>376</v>
      </c>
      <c r="E901" s="314"/>
      <c r="F901" s="197" t="s">
        <v>1808</v>
      </c>
      <c r="G901" s="317" t="s">
        <v>158</v>
      </c>
      <c r="H901" s="317"/>
      <c r="I901" s="257">
        <f t="shared" si="212"/>
        <v>3.91832298136646</v>
      </c>
      <c r="J901" s="38">
        <f t="shared" si="213"/>
        <v>3.526490683229814</v>
      </c>
      <c r="K901" s="38">
        <f t="shared" si="214"/>
        <v>3.330574534161491</v>
      </c>
      <c r="L901" s="38">
        <f t="shared" si="215"/>
        <v>2.938742236024845</v>
      </c>
      <c r="M901" s="38">
        <f t="shared" si="216"/>
        <v>2.7428260869565224</v>
      </c>
      <c r="N901" s="51">
        <v>1.85</v>
      </c>
    </row>
    <row r="902" spans="2:14" ht="12.75" customHeight="1">
      <c r="B902" s="46" t="s">
        <v>1082</v>
      </c>
      <c r="C902" s="34" t="s">
        <v>1078</v>
      </c>
      <c r="D902" s="314" t="s">
        <v>1083</v>
      </c>
      <c r="E902" s="314"/>
      <c r="F902" s="197" t="s">
        <v>1919</v>
      </c>
      <c r="G902" s="317" t="s">
        <v>1084</v>
      </c>
      <c r="H902" s="317"/>
      <c r="I902" s="257">
        <f t="shared" si="212"/>
        <v>5.506832298136646</v>
      </c>
      <c r="J902" s="38">
        <f t="shared" si="213"/>
        <v>4.956149068322982</v>
      </c>
      <c r="K902" s="38">
        <f t="shared" si="214"/>
        <v>4.680807453416149</v>
      </c>
      <c r="L902" s="38">
        <f t="shared" si="215"/>
        <v>4.130124223602484</v>
      </c>
      <c r="M902" s="38">
        <f t="shared" si="216"/>
        <v>3.8547826086956527</v>
      </c>
      <c r="N902" s="51">
        <v>2.6</v>
      </c>
    </row>
    <row r="903" spans="2:14" ht="12.75" customHeight="1">
      <c r="B903" s="46" t="s">
        <v>1085</v>
      </c>
      <c r="C903" s="34" t="s">
        <v>1078</v>
      </c>
      <c r="D903" s="314" t="s">
        <v>378</v>
      </c>
      <c r="E903" s="314"/>
      <c r="F903" s="197" t="s">
        <v>1086</v>
      </c>
      <c r="G903" s="317" t="s">
        <v>1087</v>
      </c>
      <c r="H903" s="317"/>
      <c r="I903" s="257">
        <f t="shared" si="212"/>
        <v>7.6248447204968945</v>
      </c>
      <c r="J903" s="38">
        <f t="shared" si="213"/>
        <v>6.862360248447205</v>
      </c>
      <c r="K903" s="38">
        <f t="shared" si="214"/>
        <v>6.48111801242236</v>
      </c>
      <c r="L903" s="38">
        <f t="shared" si="215"/>
        <v>5.718633540372671</v>
      </c>
      <c r="M903" s="38">
        <f t="shared" si="216"/>
        <v>5.337391304347826</v>
      </c>
      <c r="N903" s="51">
        <v>3.6</v>
      </c>
    </row>
    <row r="904" spans="2:14" ht="12.75" customHeight="1">
      <c r="B904" s="46" t="s">
        <v>1088</v>
      </c>
      <c r="C904" s="34" t="s">
        <v>1078</v>
      </c>
      <c r="D904" s="314" t="s">
        <v>158</v>
      </c>
      <c r="E904" s="314"/>
      <c r="F904" s="197" t="s">
        <v>484</v>
      </c>
      <c r="G904" s="317" t="s">
        <v>380</v>
      </c>
      <c r="H904" s="317"/>
      <c r="I904" s="257">
        <f t="shared" si="212"/>
        <v>14.93198757763975</v>
      </c>
      <c r="J904" s="38">
        <f t="shared" si="213"/>
        <v>13.438788819875775</v>
      </c>
      <c r="K904" s="38">
        <f t="shared" si="214"/>
        <v>12.692189440993788</v>
      </c>
      <c r="L904" s="38">
        <f t="shared" si="215"/>
        <v>11.198990683229813</v>
      </c>
      <c r="M904" s="38">
        <f t="shared" si="216"/>
        <v>10.452391304347826</v>
      </c>
      <c r="N904" s="51">
        <v>7.05</v>
      </c>
    </row>
    <row r="905" spans="2:14" ht="12.75" customHeight="1">
      <c r="B905" s="46" t="s">
        <v>1089</v>
      </c>
      <c r="C905" s="34" t="s">
        <v>1078</v>
      </c>
      <c r="D905" s="314" t="s">
        <v>1090</v>
      </c>
      <c r="E905" s="314"/>
      <c r="F905" s="197" t="s">
        <v>1091</v>
      </c>
      <c r="G905" s="317" t="s">
        <v>980</v>
      </c>
      <c r="H905" s="317"/>
      <c r="I905" s="257">
        <f t="shared" si="212"/>
        <v>18.7232298136646</v>
      </c>
      <c r="J905" s="38">
        <f t="shared" si="213"/>
        <v>16.85090683229814</v>
      </c>
      <c r="K905" s="38">
        <f t="shared" si="214"/>
        <v>15.914745341614909</v>
      </c>
      <c r="L905" s="38">
        <f t="shared" si="215"/>
        <v>14.042422360248448</v>
      </c>
      <c r="M905" s="38">
        <f t="shared" si="216"/>
        <v>13.10626086956522</v>
      </c>
      <c r="N905" s="51">
        <v>8.84</v>
      </c>
    </row>
    <row r="906" spans="2:14" ht="12.75" customHeight="1">
      <c r="B906" s="46" t="s">
        <v>1092</v>
      </c>
      <c r="C906" s="34" t="s">
        <v>1078</v>
      </c>
      <c r="D906" s="314" t="s">
        <v>1093</v>
      </c>
      <c r="E906" s="314"/>
      <c r="F906" s="197" t="s">
        <v>717</v>
      </c>
      <c r="G906" s="317" t="s">
        <v>1094</v>
      </c>
      <c r="H906" s="317"/>
      <c r="I906" s="257">
        <f t="shared" si="212"/>
        <v>30.075776397515526</v>
      </c>
      <c r="J906" s="38">
        <f t="shared" si="213"/>
        <v>27.068198757763973</v>
      </c>
      <c r="K906" s="38">
        <f t="shared" si="214"/>
        <v>25.564409937888197</v>
      </c>
      <c r="L906" s="38">
        <f t="shared" si="215"/>
        <v>22.556832298136644</v>
      </c>
      <c r="M906" s="38">
        <f t="shared" si="216"/>
        <v>21.05304347826087</v>
      </c>
      <c r="N906" s="51">
        <v>14.2</v>
      </c>
    </row>
    <row r="907" spans="2:14" ht="12.75" customHeight="1">
      <c r="B907" s="46" t="s">
        <v>1095</v>
      </c>
      <c r="C907" s="34" t="s">
        <v>1078</v>
      </c>
      <c r="D907" s="314" t="s">
        <v>380</v>
      </c>
      <c r="E907" s="314"/>
      <c r="F907" s="197" t="s">
        <v>1823</v>
      </c>
      <c r="G907" s="317" t="s">
        <v>1033</v>
      </c>
      <c r="H907" s="317"/>
      <c r="I907" s="257">
        <f t="shared" si="212"/>
        <v>44.90186335403727</v>
      </c>
      <c r="J907" s="38">
        <f t="shared" si="213"/>
        <v>40.41167701863354</v>
      </c>
      <c r="K907" s="38">
        <f t="shared" si="214"/>
        <v>38.16658385093168</v>
      </c>
      <c r="L907" s="38">
        <f t="shared" si="215"/>
        <v>33.67639751552795</v>
      </c>
      <c r="M907" s="38">
        <f t="shared" si="216"/>
        <v>31.43130434782609</v>
      </c>
      <c r="N907" s="51">
        <v>21.2</v>
      </c>
    </row>
    <row r="908" spans="2:14" ht="12.75" customHeight="1">
      <c r="B908" s="94"/>
      <c r="C908" s="89"/>
      <c r="D908" s="198"/>
      <c r="E908" s="198"/>
      <c r="F908" s="198"/>
      <c r="G908" s="18"/>
      <c r="H908" s="18"/>
      <c r="I908" s="71"/>
      <c r="J908" s="72"/>
      <c r="K908" s="72"/>
      <c r="L908" s="72"/>
      <c r="M908" s="72"/>
      <c r="N908" s="71"/>
    </row>
    <row r="909" spans="2:14" ht="13.5" customHeight="1">
      <c r="B909" s="313" t="s">
        <v>1096</v>
      </c>
      <c r="C909" s="313"/>
      <c r="D909" s="313"/>
      <c r="E909" s="313"/>
      <c r="F909" s="313"/>
      <c r="G909" s="313"/>
      <c r="H909" s="313"/>
      <c r="I909" s="259"/>
      <c r="J909" s="58"/>
      <c r="K909" s="61"/>
      <c r="L909" s="61"/>
      <c r="M909" s="61"/>
      <c r="N909" s="58"/>
    </row>
    <row r="910" spans="2:14" ht="13.5" customHeight="1">
      <c r="B910" s="292" t="s">
        <v>1097</v>
      </c>
      <c r="C910" s="292"/>
      <c r="D910" s="292"/>
      <c r="E910" s="292"/>
      <c r="F910" s="292"/>
      <c r="G910" s="292"/>
      <c r="H910" s="292"/>
      <c r="I910" s="259"/>
      <c r="J910" s="58"/>
      <c r="K910" s="61"/>
      <c r="L910" s="61"/>
      <c r="M910" s="61"/>
      <c r="N910" s="58"/>
    </row>
    <row r="911" spans="1:14" s="62" customFormat="1" ht="12.75" customHeight="1">
      <c r="A911"/>
      <c r="B911" s="304" t="s">
        <v>1747</v>
      </c>
      <c r="C911" s="304" t="s">
        <v>1748</v>
      </c>
      <c r="D911" s="305" t="s">
        <v>1749</v>
      </c>
      <c r="E911" s="305"/>
      <c r="F911" s="305"/>
      <c r="G911" s="305"/>
      <c r="H911" s="305"/>
      <c r="I911" s="301" t="s">
        <v>1750</v>
      </c>
      <c r="J911" s="301" t="s">
        <v>1750</v>
      </c>
      <c r="K911" s="301" t="s">
        <v>1750</v>
      </c>
      <c r="L911" s="301" t="s">
        <v>1750</v>
      </c>
      <c r="M911" s="301" t="s">
        <v>1750</v>
      </c>
      <c r="N911" s="298" t="s">
        <v>1750</v>
      </c>
    </row>
    <row r="912" spans="1:14" s="31" customFormat="1" ht="32.25" customHeight="1">
      <c r="A912"/>
      <c r="B912" s="304"/>
      <c r="C912" s="304"/>
      <c r="D912" s="298" t="s">
        <v>1098</v>
      </c>
      <c r="E912" s="298"/>
      <c r="F912" s="298" t="s">
        <v>1099</v>
      </c>
      <c r="G912" s="298"/>
      <c r="H912" s="29" t="s">
        <v>1100</v>
      </c>
      <c r="I912" s="301"/>
      <c r="J912" s="301"/>
      <c r="K912" s="301"/>
      <c r="L912" s="301"/>
      <c r="M912" s="301"/>
      <c r="N912" s="298"/>
    </row>
    <row r="913" spans="2:14" ht="12.75" customHeight="1">
      <c r="B913" s="119" t="s">
        <v>1101</v>
      </c>
      <c r="C913" s="120" t="s">
        <v>1102</v>
      </c>
      <c r="D913" s="284">
        <v>1</v>
      </c>
      <c r="E913" s="284"/>
      <c r="F913" s="268">
        <v>25</v>
      </c>
      <c r="G913" s="268"/>
      <c r="H913" s="204">
        <v>24</v>
      </c>
      <c r="I913" s="257">
        <f aca="true" t="shared" si="217" ref="I913:I922">(N913/8.05)*$D$8*1.1</f>
        <v>241.45341614906832</v>
      </c>
      <c r="J913" s="38">
        <f aca="true" t="shared" si="218" ref="J913:J922">I913*0.9</f>
        <v>217.30807453416148</v>
      </c>
      <c r="K913" s="38">
        <f aca="true" t="shared" si="219" ref="K913:K922">I913*0.85</f>
        <v>205.23540372670806</v>
      </c>
      <c r="L913" s="38">
        <f aca="true" t="shared" si="220" ref="L913:L922">I913*0.8</f>
        <v>193.16273291925467</v>
      </c>
      <c r="M913" s="38">
        <f aca="true" t="shared" si="221" ref="M913:M922">I913*0.75</f>
        <v>181.09006211180125</v>
      </c>
      <c r="N913" s="51">
        <v>114</v>
      </c>
    </row>
    <row r="914" spans="2:14" ht="12.75" customHeight="1">
      <c r="B914" s="119" t="s">
        <v>1103</v>
      </c>
      <c r="C914" s="120" t="s">
        <v>1104</v>
      </c>
      <c r="D914" s="284">
        <v>1</v>
      </c>
      <c r="E914" s="284"/>
      <c r="F914" s="268">
        <v>40</v>
      </c>
      <c r="G914" s="268"/>
      <c r="H914" s="204">
        <v>24</v>
      </c>
      <c r="I914" s="257">
        <f t="shared" si="217"/>
        <v>326.59751552795024</v>
      </c>
      <c r="J914" s="38">
        <f t="shared" si="218"/>
        <v>293.93776397515524</v>
      </c>
      <c r="K914" s="38">
        <f t="shared" si="219"/>
        <v>277.6078881987577</v>
      </c>
      <c r="L914" s="38">
        <f t="shared" si="220"/>
        <v>261.2780124223602</v>
      </c>
      <c r="M914" s="38">
        <f t="shared" si="221"/>
        <v>244.94813664596268</v>
      </c>
      <c r="N914" s="51">
        <v>154.2</v>
      </c>
    </row>
    <row r="915" spans="2:14" ht="12.75" customHeight="1">
      <c r="B915" s="119" t="s">
        <v>1105</v>
      </c>
      <c r="C915" s="120" t="s">
        <v>1102</v>
      </c>
      <c r="D915" s="284">
        <v>1</v>
      </c>
      <c r="E915" s="284"/>
      <c r="F915" s="268">
        <v>60</v>
      </c>
      <c r="G915" s="268"/>
      <c r="H915" s="204">
        <v>24</v>
      </c>
      <c r="I915" s="257">
        <f t="shared" si="217"/>
        <v>318.76086956521743</v>
      </c>
      <c r="J915" s="38">
        <f t="shared" si="218"/>
        <v>286.8847826086957</v>
      </c>
      <c r="K915" s="38">
        <f t="shared" si="219"/>
        <v>270.9467391304348</v>
      </c>
      <c r="L915" s="38">
        <f t="shared" si="220"/>
        <v>255.00869565217397</v>
      </c>
      <c r="M915" s="38">
        <f t="shared" si="221"/>
        <v>239.07065217391306</v>
      </c>
      <c r="N915" s="51">
        <v>150.5</v>
      </c>
    </row>
    <row r="916" spans="2:14" ht="12.75" customHeight="1">
      <c r="B916" s="119" t="s">
        <v>1106</v>
      </c>
      <c r="C916" s="120" t="s">
        <v>1104</v>
      </c>
      <c r="D916" s="284">
        <v>1</v>
      </c>
      <c r="E916" s="284"/>
      <c r="F916" s="268">
        <v>100</v>
      </c>
      <c r="G916" s="268"/>
      <c r="H916" s="204">
        <v>24</v>
      </c>
      <c r="I916" s="257">
        <f t="shared" si="217"/>
        <v>339.81391304347824</v>
      </c>
      <c r="J916" s="38">
        <f t="shared" si="218"/>
        <v>305.8325217391304</v>
      </c>
      <c r="K916" s="38">
        <f t="shared" si="219"/>
        <v>288.8418260869565</v>
      </c>
      <c r="L916" s="38">
        <f t="shared" si="220"/>
        <v>271.8511304347826</v>
      </c>
      <c r="M916" s="38">
        <f t="shared" si="221"/>
        <v>254.86043478260868</v>
      </c>
      <c r="N916" s="51">
        <v>160.44</v>
      </c>
    </row>
    <row r="917" spans="2:14" ht="12.75" customHeight="1">
      <c r="B917" s="119" t="s">
        <v>1107</v>
      </c>
      <c r="C917" s="120" t="s">
        <v>1102</v>
      </c>
      <c r="D917" s="284">
        <v>1</v>
      </c>
      <c r="E917" s="284"/>
      <c r="F917" s="267">
        <v>150</v>
      </c>
      <c r="G917" s="267"/>
      <c r="H917" s="204">
        <v>24</v>
      </c>
      <c r="I917" s="257">
        <f t="shared" si="217"/>
        <v>502.30782608695654</v>
      </c>
      <c r="J917" s="38">
        <f t="shared" si="218"/>
        <v>452.0770434782609</v>
      </c>
      <c r="K917" s="38">
        <f t="shared" si="219"/>
        <v>426.961652173913</v>
      </c>
      <c r="L917" s="38">
        <f t="shared" si="220"/>
        <v>401.84626086956524</v>
      </c>
      <c r="M917" s="38">
        <f t="shared" si="221"/>
        <v>376.7308695652174</v>
      </c>
      <c r="N917" s="51">
        <v>237.16</v>
      </c>
    </row>
    <row r="918" spans="2:14" ht="13.5" customHeight="1">
      <c r="B918" s="119" t="s">
        <v>1108</v>
      </c>
      <c r="C918" s="120" t="s">
        <v>1104</v>
      </c>
      <c r="D918" s="284">
        <v>1</v>
      </c>
      <c r="E918" s="284"/>
      <c r="F918" s="267">
        <v>200</v>
      </c>
      <c r="G918" s="267"/>
      <c r="H918" s="204">
        <v>24</v>
      </c>
      <c r="I918" s="257">
        <f t="shared" si="217"/>
        <v>688.7776397515527</v>
      </c>
      <c r="J918" s="38">
        <f t="shared" si="218"/>
        <v>619.8998757763974</v>
      </c>
      <c r="K918" s="38">
        <f t="shared" si="219"/>
        <v>585.4609937888198</v>
      </c>
      <c r="L918" s="38">
        <f t="shared" si="220"/>
        <v>551.0221118012422</v>
      </c>
      <c r="M918" s="38">
        <f t="shared" si="221"/>
        <v>516.5832298136645</v>
      </c>
      <c r="N918" s="51">
        <v>325.2</v>
      </c>
    </row>
    <row r="919" spans="2:14" ht="12.75" customHeight="1">
      <c r="B919" s="119" t="s">
        <v>1109</v>
      </c>
      <c r="C919" s="120" t="s">
        <v>1102</v>
      </c>
      <c r="D919" s="284">
        <v>1</v>
      </c>
      <c r="E919" s="284"/>
      <c r="F919" s="267">
        <v>300</v>
      </c>
      <c r="G919" s="267"/>
      <c r="H919" s="204">
        <v>24</v>
      </c>
      <c r="I919" s="257">
        <f t="shared" si="217"/>
        <v>714.1937888198757</v>
      </c>
      <c r="J919" s="38">
        <f t="shared" si="218"/>
        <v>642.7744099378882</v>
      </c>
      <c r="K919" s="38">
        <f t="shared" si="219"/>
        <v>607.0647204968943</v>
      </c>
      <c r="L919" s="38">
        <f t="shared" si="220"/>
        <v>571.3550310559007</v>
      </c>
      <c r="M919" s="38">
        <f t="shared" si="221"/>
        <v>535.6453416149068</v>
      </c>
      <c r="N919" s="51">
        <v>337.2</v>
      </c>
    </row>
    <row r="920" spans="2:14" ht="12.75" customHeight="1">
      <c r="B920" s="119" t="s">
        <v>1110</v>
      </c>
      <c r="C920" s="120" t="s">
        <v>1104</v>
      </c>
      <c r="D920" s="284">
        <v>1</v>
      </c>
      <c r="E920" s="284"/>
      <c r="F920" s="267">
        <v>400</v>
      </c>
      <c r="G920" s="267"/>
      <c r="H920" s="204">
        <v>24</v>
      </c>
      <c r="I920" s="257">
        <f t="shared" si="217"/>
        <v>1982.0360248447203</v>
      </c>
      <c r="J920" s="38">
        <f t="shared" si="218"/>
        <v>1783.8324223602483</v>
      </c>
      <c r="K920" s="38">
        <f t="shared" si="219"/>
        <v>1684.730621118012</v>
      </c>
      <c r="L920" s="38">
        <f t="shared" si="220"/>
        <v>1585.6288198757763</v>
      </c>
      <c r="M920" s="38">
        <f t="shared" si="221"/>
        <v>1486.5270186335401</v>
      </c>
      <c r="N920" s="51">
        <v>935.8</v>
      </c>
    </row>
    <row r="921" spans="2:14" ht="12.75" customHeight="1">
      <c r="B921" s="119" t="s">
        <v>1111</v>
      </c>
      <c r="C921" s="120" t="s">
        <v>1102</v>
      </c>
      <c r="D921" s="284">
        <v>1</v>
      </c>
      <c r="E921" s="284"/>
      <c r="F921" s="267">
        <v>600</v>
      </c>
      <c r="G921" s="267"/>
      <c r="H921" s="204">
        <v>24</v>
      </c>
      <c r="I921" s="257">
        <f t="shared" si="217"/>
        <v>3618.2006211180124</v>
      </c>
      <c r="J921" s="38">
        <f t="shared" si="218"/>
        <v>3256.380559006211</v>
      </c>
      <c r="K921" s="38">
        <f t="shared" si="219"/>
        <v>3075.4705279503105</v>
      </c>
      <c r="L921" s="38">
        <f t="shared" si="220"/>
        <v>2894.56049689441</v>
      </c>
      <c r="M921" s="38">
        <f t="shared" si="221"/>
        <v>2713.6504658385093</v>
      </c>
      <c r="N921" s="51">
        <v>1708.3</v>
      </c>
    </row>
    <row r="922" spans="2:14" ht="12.75" customHeight="1">
      <c r="B922" s="119" t="s">
        <v>1112</v>
      </c>
      <c r="C922" s="120" t="s">
        <v>1113</v>
      </c>
      <c r="D922" s="284">
        <v>3</v>
      </c>
      <c r="E922" s="284"/>
      <c r="F922" s="267">
        <v>50</v>
      </c>
      <c r="G922" s="267"/>
      <c r="H922" s="197" t="s">
        <v>1114</v>
      </c>
      <c r="I922" s="257">
        <f t="shared" si="217"/>
        <v>402.4223602484472</v>
      </c>
      <c r="J922" s="38">
        <f t="shared" si="218"/>
        <v>362.1801242236025</v>
      </c>
      <c r="K922" s="38">
        <f t="shared" si="219"/>
        <v>342.05900621118013</v>
      </c>
      <c r="L922" s="38">
        <f t="shared" si="220"/>
        <v>321.9378881987578</v>
      </c>
      <c r="M922" s="38">
        <f t="shared" si="221"/>
        <v>301.8167701863354</v>
      </c>
      <c r="N922" s="51">
        <v>190</v>
      </c>
    </row>
    <row r="923" spans="2:14" ht="12.75" customHeight="1">
      <c r="B923" s="195"/>
      <c r="C923" s="205"/>
      <c r="D923" s="70"/>
      <c r="E923" s="70"/>
      <c r="F923" s="84"/>
      <c r="G923" s="84"/>
      <c r="H923" s="198"/>
      <c r="I923" s="71"/>
      <c r="J923" s="72"/>
      <c r="K923" s="72"/>
      <c r="L923" s="72"/>
      <c r="M923" s="72"/>
      <c r="N923" s="71"/>
    </row>
    <row r="924" spans="2:14" ht="12.75" customHeight="1">
      <c r="B924" s="292" t="s">
        <v>1115</v>
      </c>
      <c r="C924" s="292"/>
      <c r="D924" s="292"/>
      <c r="E924" s="292"/>
      <c r="F924" s="292"/>
      <c r="G924" s="292"/>
      <c r="H924" s="292"/>
      <c r="I924" s="51"/>
      <c r="J924" s="38"/>
      <c r="K924" s="38"/>
      <c r="L924" s="38"/>
      <c r="M924" s="38"/>
      <c r="N924" s="51"/>
    </row>
    <row r="925" spans="1:14" s="206" customFormat="1" ht="12.75" customHeight="1">
      <c r="A925"/>
      <c r="B925" s="265" t="s">
        <v>1747</v>
      </c>
      <c r="C925" s="304" t="s">
        <v>1748</v>
      </c>
      <c r="D925" s="266" t="s">
        <v>1749</v>
      </c>
      <c r="E925" s="266"/>
      <c r="F925" s="266"/>
      <c r="G925" s="266"/>
      <c r="H925" s="266"/>
      <c r="I925" s="301" t="s">
        <v>1750</v>
      </c>
      <c r="J925" s="301" t="s">
        <v>1750</v>
      </c>
      <c r="K925" s="301" t="s">
        <v>1750</v>
      </c>
      <c r="L925" s="301" t="s">
        <v>1750</v>
      </c>
      <c r="M925" s="301" t="s">
        <v>1750</v>
      </c>
      <c r="N925" s="298" t="s">
        <v>1750</v>
      </c>
    </row>
    <row r="926" spans="1:14" s="206" customFormat="1" ht="37.5" customHeight="1">
      <c r="A926"/>
      <c r="B926" s="265"/>
      <c r="C926" s="304"/>
      <c r="D926" s="264" t="s">
        <v>1116</v>
      </c>
      <c r="E926" s="264"/>
      <c r="F926" s="28" t="s">
        <v>1117</v>
      </c>
      <c r="G926" s="28" t="s">
        <v>1118</v>
      </c>
      <c r="H926" s="29" t="s">
        <v>1119</v>
      </c>
      <c r="I926" s="301"/>
      <c r="J926" s="301"/>
      <c r="K926" s="301"/>
      <c r="L926" s="301"/>
      <c r="M926" s="301"/>
      <c r="N926" s="298"/>
    </row>
    <row r="927" spans="2:14" ht="12.75" customHeight="1">
      <c r="B927" s="119" t="s">
        <v>1120</v>
      </c>
      <c r="C927" s="120" t="s">
        <v>1121</v>
      </c>
      <c r="D927" s="284">
        <v>30</v>
      </c>
      <c r="E927" s="284"/>
      <c r="F927" s="77" t="s">
        <v>1122</v>
      </c>
      <c r="G927" s="107" t="s">
        <v>1123</v>
      </c>
      <c r="H927" s="197" t="s">
        <v>1124</v>
      </c>
      <c r="I927" s="257">
        <f aca="true" t="shared" si="222" ref="I927:I947">(N927/8.05)*$D$8*1.1</f>
        <v>491.4847826086957</v>
      </c>
      <c r="J927" s="38">
        <f aca="true" t="shared" si="223" ref="J927:J947">I927*0.9</f>
        <v>442.3363043478261</v>
      </c>
      <c r="K927" s="38">
        <f aca="true" t="shared" si="224" ref="K927:K947">I927*0.85</f>
        <v>417.76206521739135</v>
      </c>
      <c r="L927" s="38">
        <f aca="true" t="shared" si="225" ref="L927:L947">I927*0.8</f>
        <v>393.1878260869566</v>
      </c>
      <c r="M927" s="38">
        <f aca="true" t="shared" si="226" ref="M927:M947">I927*0.75</f>
        <v>368.6135869565218</v>
      </c>
      <c r="N927" s="51">
        <v>232.05</v>
      </c>
    </row>
    <row r="928" spans="2:14" ht="12.75" customHeight="1">
      <c r="B928" s="119" t="s">
        <v>1125</v>
      </c>
      <c r="C928" s="120" t="s">
        <v>1121</v>
      </c>
      <c r="D928" s="284">
        <v>30</v>
      </c>
      <c r="E928" s="284"/>
      <c r="F928" s="77" t="s">
        <v>1126</v>
      </c>
      <c r="G928" s="107" t="s">
        <v>1127</v>
      </c>
      <c r="H928" s="197" t="s">
        <v>1128</v>
      </c>
      <c r="I928" s="257">
        <f t="shared" si="222"/>
        <v>491.4847826086957</v>
      </c>
      <c r="J928" s="38">
        <f t="shared" si="223"/>
        <v>442.3363043478261</v>
      </c>
      <c r="K928" s="38">
        <f t="shared" si="224"/>
        <v>417.76206521739135</v>
      </c>
      <c r="L928" s="38">
        <f t="shared" si="225"/>
        <v>393.1878260869566</v>
      </c>
      <c r="M928" s="38">
        <f t="shared" si="226"/>
        <v>368.6135869565218</v>
      </c>
      <c r="N928" s="51">
        <v>232.05</v>
      </c>
    </row>
    <row r="929" spans="2:14" ht="12.75" customHeight="1">
      <c r="B929" s="119" t="s">
        <v>1129</v>
      </c>
      <c r="C929" s="120" t="s">
        <v>1121</v>
      </c>
      <c r="D929" s="284">
        <v>30</v>
      </c>
      <c r="E929" s="284"/>
      <c r="F929" s="77" t="s">
        <v>1130</v>
      </c>
      <c r="G929" s="77" t="s">
        <v>1127</v>
      </c>
      <c r="H929" s="197" t="s">
        <v>1131</v>
      </c>
      <c r="I929" s="257">
        <f t="shared" si="222"/>
        <v>491.4847826086957</v>
      </c>
      <c r="J929" s="38">
        <f t="shared" si="223"/>
        <v>442.3363043478261</v>
      </c>
      <c r="K929" s="38">
        <f t="shared" si="224"/>
        <v>417.76206521739135</v>
      </c>
      <c r="L929" s="38">
        <f t="shared" si="225"/>
        <v>393.1878260869566</v>
      </c>
      <c r="M929" s="38">
        <f t="shared" si="226"/>
        <v>368.6135869565218</v>
      </c>
      <c r="N929" s="51">
        <v>232.05</v>
      </c>
    </row>
    <row r="930" spans="2:14" ht="12.75" customHeight="1">
      <c r="B930" s="119" t="s">
        <v>1132</v>
      </c>
      <c r="C930" s="120" t="s">
        <v>1121</v>
      </c>
      <c r="D930" s="284">
        <v>30</v>
      </c>
      <c r="E930" s="284"/>
      <c r="F930" s="77" t="s">
        <v>1133</v>
      </c>
      <c r="G930" s="77" t="s">
        <v>1127</v>
      </c>
      <c r="H930" s="197" t="s">
        <v>1134</v>
      </c>
      <c r="I930" s="257">
        <f t="shared" si="222"/>
        <v>516.7950310559006</v>
      </c>
      <c r="J930" s="38">
        <f t="shared" si="223"/>
        <v>465.11552795031054</v>
      </c>
      <c r="K930" s="38">
        <f t="shared" si="224"/>
        <v>439.27577639751553</v>
      </c>
      <c r="L930" s="38">
        <f t="shared" si="225"/>
        <v>413.4360248447205</v>
      </c>
      <c r="M930" s="38">
        <f t="shared" si="226"/>
        <v>387.59627329192546</v>
      </c>
      <c r="N930" s="51">
        <v>244</v>
      </c>
    </row>
    <row r="931" spans="2:14" ht="12.75" customHeight="1">
      <c r="B931" s="119" t="s">
        <v>1135</v>
      </c>
      <c r="C931" s="120" t="s">
        <v>1121</v>
      </c>
      <c r="D931" s="284">
        <v>45</v>
      </c>
      <c r="E931" s="284"/>
      <c r="F931" s="77" t="s">
        <v>1136</v>
      </c>
      <c r="G931" s="107" t="s">
        <v>1123</v>
      </c>
      <c r="H931" s="197" t="s">
        <v>1124</v>
      </c>
      <c r="I931" s="257">
        <f t="shared" si="222"/>
        <v>491.4847826086957</v>
      </c>
      <c r="J931" s="38">
        <f t="shared" si="223"/>
        <v>442.3363043478261</v>
      </c>
      <c r="K931" s="38">
        <f t="shared" si="224"/>
        <v>417.76206521739135</v>
      </c>
      <c r="L931" s="38">
        <f t="shared" si="225"/>
        <v>393.1878260869566</v>
      </c>
      <c r="M931" s="38">
        <f t="shared" si="226"/>
        <v>368.6135869565218</v>
      </c>
      <c r="N931" s="51">
        <v>232.05</v>
      </c>
    </row>
    <row r="932" spans="2:14" ht="12.75" customHeight="1">
      <c r="B932" s="119" t="s">
        <v>1137</v>
      </c>
      <c r="C932" s="120" t="s">
        <v>1121</v>
      </c>
      <c r="D932" s="284">
        <v>45</v>
      </c>
      <c r="E932" s="284"/>
      <c r="F932" s="77" t="s">
        <v>1138</v>
      </c>
      <c r="G932" s="107" t="s">
        <v>1127</v>
      </c>
      <c r="H932" s="197" t="s">
        <v>1128</v>
      </c>
      <c r="I932" s="257">
        <f t="shared" si="222"/>
        <v>491.4847826086957</v>
      </c>
      <c r="J932" s="38">
        <f t="shared" si="223"/>
        <v>442.3363043478261</v>
      </c>
      <c r="K932" s="38">
        <f t="shared" si="224"/>
        <v>417.76206521739135</v>
      </c>
      <c r="L932" s="38">
        <f t="shared" si="225"/>
        <v>393.1878260869566</v>
      </c>
      <c r="M932" s="38">
        <f t="shared" si="226"/>
        <v>368.6135869565218</v>
      </c>
      <c r="N932" s="51">
        <v>232.05</v>
      </c>
    </row>
    <row r="933" spans="2:14" ht="12.75" customHeight="1">
      <c r="B933" s="119" t="s">
        <v>1139</v>
      </c>
      <c r="C933" s="120" t="s">
        <v>1121</v>
      </c>
      <c r="D933" s="284">
        <v>45</v>
      </c>
      <c r="E933" s="284"/>
      <c r="F933" s="77" t="s">
        <v>1140</v>
      </c>
      <c r="G933" s="77" t="s">
        <v>1127</v>
      </c>
      <c r="H933" s="197" t="s">
        <v>1131</v>
      </c>
      <c r="I933" s="257">
        <f t="shared" si="222"/>
        <v>491.4847826086957</v>
      </c>
      <c r="J933" s="38">
        <f t="shared" si="223"/>
        <v>442.3363043478261</v>
      </c>
      <c r="K933" s="38">
        <f t="shared" si="224"/>
        <v>417.76206521739135</v>
      </c>
      <c r="L933" s="38">
        <f t="shared" si="225"/>
        <v>393.1878260869566</v>
      </c>
      <c r="M933" s="38">
        <f t="shared" si="226"/>
        <v>368.6135869565218</v>
      </c>
      <c r="N933" s="51">
        <v>232.05</v>
      </c>
    </row>
    <row r="934" spans="2:14" ht="12.75" customHeight="1">
      <c r="B934" s="119" t="s">
        <v>1141</v>
      </c>
      <c r="C934" s="120" t="s">
        <v>1121</v>
      </c>
      <c r="D934" s="284">
        <v>45</v>
      </c>
      <c r="E934" s="284"/>
      <c r="F934" s="77" t="s">
        <v>1142</v>
      </c>
      <c r="G934" s="77" t="s">
        <v>1127</v>
      </c>
      <c r="H934" s="197" t="s">
        <v>1134</v>
      </c>
      <c r="I934" s="257">
        <f t="shared" si="222"/>
        <v>516.7950310559006</v>
      </c>
      <c r="J934" s="38">
        <f t="shared" si="223"/>
        <v>465.11552795031054</v>
      </c>
      <c r="K934" s="38">
        <f t="shared" si="224"/>
        <v>439.27577639751553</v>
      </c>
      <c r="L934" s="38">
        <f t="shared" si="225"/>
        <v>413.4360248447205</v>
      </c>
      <c r="M934" s="38">
        <f t="shared" si="226"/>
        <v>387.59627329192546</v>
      </c>
      <c r="N934" s="51">
        <v>244</v>
      </c>
    </row>
    <row r="935" spans="2:14" ht="12.75" customHeight="1">
      <c r="B935" s="119" t="s">
        <v>1143</v>
      </c>
      <c r="C935" s="120" t="s">
        <v>1121</v>
      </c>
      <c r="D935" s="284">
        <v>60</v>
      </c>
      <c r="E935" s="284"/>
      <c r="F935" s="77" t="s">
        <v>1144</v>
      </c>
      <c r="G935" s="107" t="s">
        <v>1123</v>
      </c>
      <c r="H935" s="197" t="s">
        <v>549</v>
      </c>
      <c r="I935" s="257">
        <f t="shared" si="222"/>
        <v>491.4847826086957</v>
      </c>
      <c r="J935" s="38">
        <f t="shared" si="223"/>
        <v>442.3363043478261</v>
      </c>
      <c r="K935" s="38">
        <f t="shared" si="224"/>
        <v>417.76206521739135</v>
      </c>
      <c r="L935" s="38">
        <f t="shared" si="225"/>
        <v>393.1878260869566</v>
      </c>
      <c r="M935" s="38">
        <f t="shared" si="226"/>
        <v>368.6135869565218</v>
      </c>
      <c r="N935" s="51">
        <v>232.05</v>
      </c>
    </row>
    <row r="936" spans="2:14" ht="12.75" customHeight="1">
      <c r="B936" s="119" t="s">
        <v>1145</v>
      </c>
      <c r="C936" s="120" t="s">
        <v>1121</v>
      </c>
      <c r="D936" s="284">
        <v>60</v>
      </c>
      <c r="E936" s="284"/>
      <c r="F936" s="77" t="s">
        <v>1146</v>
      </c>
      <c r="G936" s="107" t="s">
        <v>1127</v>
      </c>
      <c r="H936" s="197" t="s">
        <v>1131</v>
      </c>
      <c r="I936" s="257">
        <f t="shared" si="222"/>
        <v>540.7285714285714</v>
      </c>
      <c r="J936" s="38">
        <f t="shared" si="223"/>
        <v>486.6557142857143</v>
      </c>
      <c r="K936" s="38">
        <f t="shared" si="224"/>
        <v>459.6192857142857</v>
      </c>
      <c r="L936" s="38">
        <f t="shared" si="225"/>
        <v>432.58285714285716</v>
      </c>
      <c r="M936" s="38">
        <f t="shared" si="226"/>
        <v>405.5464285714286</v>
      </c>
      <c r="N936" s="51">
        <v>255.3</v>
      </c>
    </row>
    <row r="937" spans="2:14" ht="12.75" customHeight="1">
      <c r="B937" s="119" t="s">
        <v>1147</v>
      </c>
      <c r="C937" s="120" t="s">
        <v>1121</v>
      </c>
      <c r="D937" s="284">
        <v>60</v>
      </c>
      <c r="E937" s="284"/>
      <c r="F937" s="77" t="s">
        <v>1148</v>
      </c>
      <c r="G937" s="77" t="s">
        <v>1127</v>
      </c>
      <c r="H937" s="197" t="s">
        <v>1134</v>
      </c>
      <c r="I937" s="257">
        <f t="shared" si="222"/>
        <v>491.4847826086957</v>
      </c>
      <c r="J937" s="38">
        <f t="shared" si="223"/>
        <v>442.3363043478261</v>
      </c>
      <c r="K937" s="38">
        <f t="shared" si="224"/>
        <v>417.76206521739135</v>
      </c>
      <c r="L937" s="38">
        <f t="shared" si="225"/>
        <v>393.1878260869566</v>
      </c>
      <c r="M937" s="38">
        <f t="shared" si="226"/>
        <v>368.6135869565218</v>
      </c>
      <c r="N937" s="51">
        <v>232.05</v>
      </c>
    </row>
    <row r="938" spans="2:14" ht="12.75" customHeight="1">
      <c r="B938" s="119" t="s">
        <v>1149</v>
      </c>
      <c r="C938" s="120" t="s">
        <v>1121</v>
      </c>
      <c r="D938" s="284">
        <v>60</v>
      </c>
      <c r="E938" s="284"/>
      <c r="F938" s="77" t="s">
        <v>1150</v>
      </c>
      <c r="G938" s="77" t="s">
        <v>1127</v>
      </c>
      <c r="H938" s="197" t="s">
        <v>1151</v>
      </c>
      <c r="I938" s="257">
        <f t="shared" si="222"/>
        <v>516.7950310559006</v>
      </c>
      <c r="J938" s="38">
        <f t="shared" si="223"/>
        <v>465.11552795031054</v>
      </c>
      <c r="K938" s="38">
        <f t="shared" si="224"/>
        <v>439.27577639751553</v>
      </c>
      <c r="L938" s="38">
        <f t="shared" si="225"/>
        <v>413.4360248447205</v>
      </c>
      <c r="M938" s="38">
        <f t="shared" si="226"/>
        <v>387.59627329192546</v>
      </c>
      <c r="N938" s="51">
        <v>244</v>
      </c>
    </row>
    <row r="939" spans="2:14" ht="12.75" customHeight="1">
      <c r="B939" s="119" t="s">
        <v>1152</v>
      </c>
      <c r="C939" s="120" t="s">
        <v>1121</v>
      </c>
      <c r="D939" s="284">
        <v>75</v>
      </c>
      <c r="E939" s="284"/>
      <c r="F939" s="77" t="s">
        <v>1153</v>
      </c>
      <c r="G939" s="107" t="s">
        <v>1123</v>
      </c>
      <c r="H939" s="197" t="s">
        <v>549</v>
      </c>
      <c r="I939" s="257">
        <f t="shared" si="222"/>
        <v>704.2391304347826</v>
      </c>
      <c r="J939" s="38">
        <f t="shared" si="223"/>
        <v>633.8152173913044</v>
      </c>
      <c r="K939" s="38">
        <f t="shared" si="224"/>
        <v>598.6032608695652</v>
      </c>
      <c r="L939" s="38">
        <f t="shared" si="225"/>
        <v>563.3913043478261</v>
      </c>
      <c r="M939" s="38">
        <f t="shared" si="226"/>
        <v>528.179347826087</v>
      </c>
      <c r="N939" s="51">
        <v>332.5</v>
      </c>
    </row>
    <row r="940" spans="2:14" ht="12.75" customHeight="1">
      <c r="B940" s="119" t="s">
        <v>1154</v>
      </c>
      <c r="C940" s="120" t="s">
        <v>1121</v>
      </c>
      <c r="D940" s="284">
        <v>75</v>
      </c>
      <c r="E940" s="284"/>
      <c r="F940" s="77" t="s">
        <v>1155</v>
      </c>
      <c r="G940" s="107" t="s">
        <v>1127</v>
      </c>
      <c r="H940" s="197" t="s">
        <v>1131</v>
      </c>
      <c r="I940" s="257">
        <f t="shared" si="222"/>
        <v>704.2391304347826</v>
      </c>
      <c r="J940" s="38">
        <f t="shared" si="223"/>
        <v>633.8152173913044</v>
      </c>
      <c r="K940" s="38">
        <f t="shared" si="224"/>
        <v>598.6032608695652</v>
      </c>
      <c r="L940" s="38">
        <f t="shared" si="225"/>
        <v>563.3913043478261</v>
      </c>
      <c r="M940" s="38">
        <f t="shared" si="226"/>
        <v>528.179347826087</v>
      </c>
      <c r="N940" s="51">
        <v>332.5</v>
      </c>
    </row>
    <row r="941" spans="2:14" ht="12.75" customHeight="1">
      <c r="B941" s="119" t="s">
        <v>1156</v>
      </c>
      <c r="C941" s="120" t="s">
        <v>1121</v>
      </c>
      <c r="D941" s="284">
        <v>75</v>
      </c>
      <c r="E941" s="284"/>
      <c r="F941" s="77" t="s">
        <v>1157</v>
      </c>
      <c r="G941" s="77" t="s">
        <v>1127</v>
      </c>
      <c r="H941" s="197" t="s">
        <v>1134</v>
      </c>
      <c r="I941" s="257">
        <f t="shared" si="222"/>
        <v>704.2391304347826</v>
      </c>
      <c r="J941" s="38">
        <f t="shared" si="223"/>
        <v>633.8152173913044</v>
      </c>
      <c r="K941" s="38">
        <f t="shared" si="224"/>
        <v>598.6032608695652</v>
      </c>
      <c r="L941" s="38">
        <f t="shared" si="225"/>
        <v>563.3913043478261</v>
      </c>
      <c r="M941" s="38">
        <f t="shared" si="226"/>
        <v>528.179347826087</v>
      </c>
      <c r="N941" s="51">
        <v>332.5</v>
      </c>
    </row>
    <row r="942" spans="2:14" ht="12.75" customHeight="1">
      <c r="B942" s="119" t="s">
        <v>1158</v>
      </c>
      <c r="C942" s="120" t="s">
        <v>1121</v>
      </c>
      <c r="D942" s="284">
        <v>75</v>
      </c>
      <c r="E942" s="284"/>
      <c r="F942" s="77" t="s">
        <v>1159</v>
      </c>
      <c r="G942" s="77" t="s">
        <v>1127</v>
      </c>
      <c r="H942" s="197" t="s">
        <v>1151</v>
      </c>
      <c r="I942" s="257">
        <f t="shared" si="222"/>
        <v>741.3043478260869</v>
      </c>
      <c r="J942" s="38">
        <f t="shared" si="223"/>
        <v>667.1739130434783</v>
      </c>
      <c r="K942" s="38">
        <f t="shared" si="224"/>
        <v>630.1086956521739</v>
      </c>
      <c r="L942" s="38">
        <f t="shared" si="225"/>
        <v>593.0434782608695</v>
      </c>
      <c r="M942" s="38">
        <f t="shared" si="226"/>
        <v>555.9782608695651</v>
      </c>
      <c r="N942" s="51">
        <v>350</v>
      </c>
    </row>
    <row r="943" spans="2:14" ht="12.75" customHeight="1">
      <c r="B943" s="119" t="s">
        <v>1160</v>
      </c>
      <c r="C943" s="120" t="s">
        <v>1121</v>
      </c>
      <c r="D943" s="284">
        <v>120</v>
      </c>
      <c r="E943" s="284"/>
      <c r="F943" s="77" t="s">
        <v>1161</v>
      </c>
      <c r="G943" s="107" t="s">
        <v>1123</v>
      </c>
      <c r="H943" s="197" t="s">
        <v>1923</v>
      </c>
      <c r="I943" s="257">
        <f t="shared" si="222"/>
        <v>922.1826086956522</v>
      </c>
      <c r="J943" s="38">
        <f t="shared" si="223"/>
        <v>829.964347826087</v>
      </c>
      <c r="K943" s="38">
        <f t="shared" si="224"/>
        <v>783.8552173913043</v>
      </c>
      <c r="L943" s="38">
        <f t="shared" si="225"/>
        <v>737.7460869565218</v>
      </c>
      <c r="M943" s="38">
        <f t="shared" si="226"/>
        <v>691.6369565217392</v>
      </c>
      <c r="N943" s="51">
        <v>435.4</v>
      </c>
    </row>
    <row r="944" spans="2:14" ht="12.75" customHeight="1">
      <c r="B944" s="119" t="s">
        <v>1162</v>
      </c>
      <c r="C944" s="120" t="s">
        <v>1121</v>
      </c>
      <c r="D944" s="284">
        <v>120</v>
      </c>
      <c r="E944" s="284"/>
      <c r="F944" s="77" t="s">
        <v>1163</v>
      </c>
      <c r="G944" s="107" t="s">
        <v>1127</v>
      </c>
      <c r="H944" s="197" t="s">
        <v>1151</v>
      </c>
      <c r="I944" s="257">
        <f t="shared" si="222"/>
        <v>967.9316770186335</v>
      </c>
      <c r="J944" s="38">
        <f t="shared" si="223"/>
        <v>871.1385093167702</v>
      </c>
      <c r="K944" s="38">
        <f t="shared" si="224"/>
        <v>822.7419254658384</v>
      </c>
      <c r="L944" s="38">
        <f t="shared" si="225"/>
        <v>774.3453416149068</v>
      </c>
      <c r="M944" s="38">
        <f t="shared" si="226"/>
        <v>725.9487577639752</v>
      </c>
      <c r="N944" s="51">
        <v>457</v>
      </c>
    </row>
    <row r="945" spans="2:14" ht="12.75" customHeight="1">
      <c r="B945" s="119" t="s">
        <v>1164</v>
      </c>
      <c r="C945" s="120" t="s">
        <v>1121</v>
      </c>
      <c r="D945" s="284">
        <v>120</v>
      </c>
      <c r="E945" s="284"/>
      <c r="F945" s="77" t="s">
        <v>1165</v>
      </c>
      <c r="G945" s="77" t="s">
        <v>1127</v>
      </c>
      <c r="H945" s="197" t="s">
        <v>1151</v>
      </c>
      <c r="I945" s="257">
        <f t="shared" si="222"/>
        <v>922.1826086956522</v>
      </c>
      <c r="J945" s="38">
        <f t="shared" si="223"/>
        <v>829.964347826087</v>
      </c>
      <c r="K945" s="38">
        <f t="shared" si="224"/>
        <v>783.8552173913043</v>
      </c>
      <c r="L945" s="38">
        <f t="shared" si="225"/>
        <v>737.7460869565218</v>
      </c>
      <c r="M945" s="38">
        <f t="shared" si="226"/>
        <v>691.6369565217392</v>
      </c>
      <c r="N945" s="51">
        <v>435.4</v>
      </c>
    </row>
    <row r="946" spans="2:14" ht="12.75" customHeight="1">
      <c r="B946" s="119" t="s">
        <v>1166</v>
      </c>
      <c r="C946" s="120" t="s">
        <v>1121</v>
      </c>
      <c r="D946" s="284">
        <v>240</v>
      </c>
      <c r="E946" s="284"/>
      <c r="F946" s="77" t="s">
        <v>1167</v>
      </c>
      <c r="G946" s="107" t="s">
        <v>1127</v>
      </c>
      <c r="H946" s="197" t="s">
        <v>1151</v>
      </c>
      <c r="I946" s="257">
        <f t="shared" si="222"/>
        <v>1219.975155279503</v>
      </c>
      <c r="J946" s="38">
        <f t="shared" si="223"/>
        <v>1097.9776397515527</v>
      </c>
      <c r="K946" s="38">
        <f t="shared" si="224"/>
        <v>1036.9788819875776</v>
      </c>
      <c r="L946" s="38">
        <f t="shared" si="225"/>
        <v>975.9801242236025</v>
      </c>
      <c r="M946" s="38">
        <f t="shared" si="226"/>
        <v>914.9813664596272</v>
      </c>
      <c r="N946" s="51">
        <v>576</v>
      </c>
    </row>
    <row r="947" spans="2:14" ht="12.75" customHeight="1">
      <c r="B947" s="119" t="s">
        <v>1168</v>
      </c>
      <c r="C947" s="120" t="s">
        <v>1121</v>
      </c>
      <c r="D947" s="284">
        <v>240</v>
      </c>
      <c r="E947" s="284"/>
      <c r="F947" s="77" t="s">
        <v>1169</v>
      </c>
      <c r="G947" s="77" t="s">
        <v>1127</v>
      </c>
      <c r="H947" s="197" t="s">
        <v>1170</v>
      </c>
      <c r="I947" s="257">
        <f t="shared" si="222"/>
        <v>1219.975155279503</v>
      </c>
      <c r="J947" s="38">
        <f t="shared" si="223"/>
        <v>1097.9776397515527</v>
      </c>
      <c r="K947" s="38">
        <f t="shared" si="224"/>
        <v>1036.9788819875776</v>
      </c>
      <c r="L947" s="38">
        <f t="shared" si="225"/>
        <v>975.9801242236025</v>
      </c>
      <c r="M947" s="38">
        <f t="shared" si="226"/>
        <v>914.9813664596272</v>
      </c>
      <c r="N947" s="51">
        <v>576</v>
      </c>
    </row>
    <row r="948" spans="2:14" ht="12.75" customHeight="1">
      <c r="B948" s="195"/>
      <c r="C948" s="205"/>
      <c r="D948" s="70"/>
      <c r="E948" s="70"/>
      <c r="F948" s="84"/>
      <c r="G948" s="84"/>
      <c r="H948" s="198"/>
      <c r="I948" s="71"/>
      <c r="J948" s="72"/>
      <c r="K948" s="72"/>
      <c r="L948" s="72"/>
      <c r="M948" s="72"/>
      <c r="N948" s="71"/>
    </row>
    <row r="949" spans="2:14" ht="12.75" customHeight="1">
      <c r="B949" s="292" t="s">
        <v>1171</v>
      </c>
      <c r="C949" s="292"/>
      <c r="D949" s="292"/>
      <c r="E949" s="292"/>
      <c r="F949" s="292"/>
      <c r="G949" s="292"/>
      <c r="H949" s="292"/>
      <c r="I949" s="51"/>
      <c r="J949" s="38"/>
      <c r="K949" s="38"/>
      <c r="L949" s="38"/>
      <c r="M949" s="38"/>
      <c r="N949" s="51"/>
    </row>
    <row r="950" spans="1:14" s="206" customFormat="1" ht="12.75" customHeight="1">
      <c r="A950"/>
      <c r="B950" s="265" t="s">
        <v>1747</v>
      </c>
      <c r="C950" s="304" t="s">
        <v>1748</v>
      </c>
      <c r="D950" s="266" t="s">
        <v>1749</v>
      </c>
      <c r="E950" s="266"/>
      <c r="F950" s="266"/>
      <c r="G950" s="266"/>
      <c r="H950" s="266"/>
      <c r="I950" s="301" t="s">
        <v>1750</v>
      </c>
      <c r="J950" s="301" t="s">
        <v>1750</v>
      </c>
      <c r="K950" s="301" t="s">
        <v>1750</v>
      </c>
      <c r="L950" s="301" t="s">
        <v>1750</v>
      </c>
      <c r="M950" s="301" t="s">
        <v>1750</v>
      </c>
      <c r="N950" s="298" t="s">
        <v>1750</v>
      </c>
    </row>
    <row r="951" spans="1:14" s="206" customFormat="1" ht="31.5" customHeight="1">
      <c r="A951"/>
      <c r="B951" s="265"/>
      <c r="C951" s="304"/>
      <c r="D951" s="264" t="s">
        <v>1172</v>
      </c>
      <c r="E951" s="264"/>
      <c r="F951" s="28" t="s">
        <v>1173</v>
      </c>
      <c r="G951" s="28" t="s">
        <v>1117</v>
      </c>
      <c r="H951" s="29" t="s">
        <v>1174</v>
      </c>
      <c r="I951" s="301"/>
      <c r="J951" s="301"/>
      <c r="K951" s="301"/>
      <c r="L951" s="301"/>
      <c r="M951" s="301"/>
      <c r="N951" s="298"/>
    </row>
    <row r="952" spans="2:14" ht="12.75" customHeight="1">
      <c r="B952" s="119" t="s">
        <v>1175</v>
      </c>
      <c r="C952" s="120" t="s">
        <v>1176</v>
      </c>
      <c r="D952" s="284" t="s">
        <v>1177</v>
      </c>
      <c r="E952" s="284"/>
      <c r="F952" s="77" t="s">
        <v>1178</v>
      </c>
      <c r="G952" s="77" t="s">
        <v>1179</v>
      </c>
      <c r="H952" s="197" t="s">
        <v>1180</v>
      </c>
      <c r="I952" s="257">
        <f>(N952/8.05)*$D$8*1.1</f>
        <v>679.8819875776397</v>
      </c>
      <c r="J952" s="38">
        <f>I952*0.95</f>
        <v>645.8878881987578</v>
      </c>
      <c r="K952" s="38">
        <f>I952*0.9</f>
        <v>611.8937888198758</v>
      </c>
      <c r="L952" s="38">
        <f>I952*0.85</f>
        <v>577.8996894409937</v>
      </c>
      <c r="M952" s="38">
        <f>I952*0.8</f>
        <v>543.9055900621119</v>
      </c>
      <c r="N952" s="51">
        <v>321</v>
      </c>
    </row>
    <row r="953" spans="2:14" ht="12.75" customHeight="1">
      <c r="B953" s="195"/>
      <c r="C953" s="205"/>
      <c r="D953" s="70"/>
      <c r="E953" s="70"/>
      <c r="F953" s="84"/>
      <c r="G953" s="84"/>
      <c r="H953" s="198"/>
      <c r="I953" s="71"/>
      <c r="J953" s="72"/>
      <c r="K953" s="72"/>
      <c r="L953" s="72"/>
      <c r="M953" s="72"/>
      <c r="N953" s="207"/>
    </row>
    <row r="954" spans="1:14" s="62" customFormat="1" ht="12.75" customHeight="1">
      <c r="A954"/>
      <c r="B954" s="303" t="s">
        <v>1181</v>
      </c>
      <c r="C954" s="303"/>
      <c r="D954" s="303"/>
      <c r="E954" s="303"/>
      <c r="F954" s="303"/>
      <c r="G954" s="303"/>
      <c r="H954" s="303"/>
      <c r="I954" s="179"/>
      <c r="J954" s="208"/>
      <c r="K954" s="208"/>
      <c r="L954" s="208"/>
      <c r="M954" s="208"/>
      <c r="N954" s="142"/>
    </row>
    <row r="955" spans="1:14" s="62" customFormat="1" ht="12.75" customHeight="1">
      <c r="A955"/>
      <c r="B955" s="304" t="s">
        <v>1747</v>
      </c>
      <c r="C955" s="304" t="s">
        <v>1748</v>
      </c>
      <c r="D955" s="305" t="s">
        <v>1749</v>
      </c>
      <c r="E955" s="305"/>
      <c r="F955" s="305"/>
      <c r="G955" s="305"/>
      <c r="H955" s="305"/>
      <c r="I955" s="301" t="s">
        <v>1750</v>
      </c>
      <c r="J955" s="301" t="s">
        <v>1750</v>
      </c>
      <c r="K955" s="301" t="s">
        <v>1750</v>
      </c>
      <c r="L955" s="301" t="s">
        <v>1750</v>
      </c>
      <c r="M955" s="301" t="s">
        <v>1750</v>
      </c>
      <c r="N955" s="298" t="s">
        <v>1750</v>
      </c>
    </row>
    <row r="956" spans="1:14" s="62" customFormat="1" ht="35.25" customHeight="1">
      <c r="A956"/>
      <c r="B956" s="304"/>
      <c r="C956" s="304"/>
      <c r="D956" s="298" t="s">
        <v>1182</v>
      </c>
      <c r="E956" s="298"/>
      <c r="F956" s="29" t="s">
        <v>1183</v>
      </c>
      <c r="G956" s="29" t="s">
        <v>1184</v>
      </c>
      <c r="H956" s="29" t="s">
        <v>1185</v>
      </c>
      <c r="I956" s="301"/>
      <c r="J956" s="301"/>
      <c r="K956" s="301"/>
      <c r="L956" s="301"/>
      <c r="M956" s="301"/>
      <c r="N956" s="298"/>
    </row>
    <row r="957" spans="1:14" s="62" customFormat="1" ht="12.75">
      <c r="A957"/>
      <c r="B957" s="292" t="s">
        <v>1186</v>
      </c>
      <c r="C957" s="292"/>
      <c r="D957" s="292"/>
      <c r="E957" s="292"/>
      <c r="F957" s="292"/>
      <c r="G957" s="292"/>
      <c r="H957" s="292"/>
      <c r="I957" s="27"/>
      <c r="J957" s="208"/>
      <c r="K957" s="208"/>
      <c r="L957" s="208"/>
      <c r="M957" s="208"/>
      <c r="N957" s="46"/>
    </row>
    <row r="958" spans="1:14" s="62" customFormat="1" ht="13.5">
      <c r="A958"/>
      <c r="B958" s="209" t="s">
        <v>1187</v>
      </c>
      <c r="C958" s="63" t="s">
        <v>1188</v>
      </c>
      <c r="D958" s="284">
        <v>220</v>
      </c>
      <c r="E958" s="284"/>
      <c r="F958" s="168">
        <v>0.4</v>
      </c>
      <c r="G958" s="210" t="s">
        <v>1189</v>
      </c>
      <c r="H958" s="42">
        <v>2.3</v>
      </c>
      <c r="I958" s="257">
        <f aca="true" t="shared" si="227" ref="I958:I978">(N958/8.05)*$D$8*1.1</f>
        <v>3229.9689440993793</v>
      </c>
      <c r="J958" s="212">
        <f>I958*0.95</f>
        <v>3068.4704968944106</v>
      </c>
      <c r="K958" s="212">
        <f>I958*0.9</f>
        <v>2906.9720496894415</v>
      </c>
      <c r="L958" s="212">
        <f>I958*0.85</f>
        <v>2745.4736024844724</v>
      </c>
      <c r="M958" s="212">
        <f>I958*0.8</f>
        <v>2583.9751552795037</v>
      </c>
      <c r="N958" s="211">
        <v>1525</v>
      </c>
    </row>
    <row r="959" spans="1:14" s="62" customFormat="1" ht="13.5">
      <c r="A959"/>
      <c r="B959" s="209" t="s">
        <v>1190</v>
      </c>
      <c r="C959" s="63" t="s">
        <v>1188</v>
      </c>
      <c r="D959" s="284">
        <v>220</v>
      </c>
      <c r="E959" s="284"/>
      <c r="F959" s="168">
        <v>0.75</v>
      </c>
      <c r="G959" s="210" t="s">
        <v>1189</v>
      </c>
      <c r="H959" s="168">
        <v>4.5</v>
      </c>
      <c r="I959" s="257">
        <f t="shared" si="227"/>
        <v>3663.3142857142852</v>
      </c>
      <c r="J959" s="212">
        <f>I959*0.95</f>
        <v>3480.1485714285714</v>
      </c>
      <c r="K959" s="212">
        <f>I959*0.9</f>
        <v>3296.9828571428566</v>
      </c>
      <c r="L959" s="212">
        <f>I959*0.85</f>
        <v>3113.8171428571422</v>
      </c>
      <c r="M959" s="212">
        <f>I959*0.8</f>
        <v>2930.6514285714284</v>
      </c>
      <c r="N959" s="121">
        <v>1729.6</v>
      </c>
    </row>
    <row r="960" spans="1:14" s="62" customFormat="1" ht="13.5">
      <c r="A960"/>
      <c r="B960" s="209" t="s">
        <v>1191</v>
      </c>
      <c r="C960" s="63" t="s">
        <v>1188</v>
      </c>
      <c r="D960" s="284">
        <v>220</v>
      </c>
      <c r="E960" s="284"/>
      <c r="F960" s="168">
        <v>1.5</v>
      </c>
      <c r="G960" s="210" t="s">
        <v>1189</v>
      </c>
      <c r="H960" s="168">
        <v>7.5</v>
      </c>
      <c r="I960" s="257">
        <f t="shared" si="227"/>
        <v>4174.60248447205</v>
      </c>
      <c r="J960" s="212">
        <f>I960*0.95</f>
        <v>3965.8723602484474</v>
      </c>
      <c r="K960" s="212">
        <f>I960*0.9</f>
        <v>3757.142236024845</v>
      </c>
      <c r="L960" s="212">
        <f>I960*0.85</f>
        <v>3548.412111801242</v>
      </c>
      <c r="M960" s="212">
        <f>I960*0.8</f>
        <v>3339.68198757764</v>
      </c>
      <c r="N960" s="121">
        <v>1971</v>
      </c>
    </row>
    <row r="961" spans="1:14" s="62" customFormat="1" ht="13.5">
      <c r="A961"/>
      <c r="B961" s="209" t="s">
        <v>1192</v>
      </c>
      <c r="C961" s="63" t="s">
        <v>1188</v>
      </c>
      <c r="D961" s="284">
        <v>220</v>
      </c>
      <c r="E961" s="284"/>
      <c r="F961" s="168">
        <v>2.2</v>
      </c>
      <c r="G961" s="210" t="s">
        <v>1189</v>
      </c>
      <c r="H961" s="168">
        <v>10</v>
      </c>
      <c r="I961" s="257">
        <f t="shared" si="227"/>
        <v>4843.894409937889</v>
      </c>
      <c r="J961" s="212">
        <f>I961*0.95</f>
        <v>4601.699689440995</v>
      </c>
      <c r="K961" s="212">
        <f>I961*0.9</f>
        <v>4359.5049689441</v>
      </c>
      <c r="L961" s="212">
        <f>I961*0.85</f>
        <v>4117.310248447206</v>
      </c>
      <c r="M961" s="212">
        <f>I961*0.8</f>
        <v>3875.115527950311</v>
      </c>
      <c r="N961" s="121">
        <v>2287</v>
      </c>
    </row>
    <row r="962" spans="1:14" s="62" customFormat="1" ht="12.75" customHeight="1">
      <c r="A962"/>
      <c r="B962" s="276" t="s">
        <v>1193</v>
      </c>
      <c r="C962" s="276"/>
      <c r="D962" s="276"/>
      <c r="E962" s="276"/>
      <c r="F962" s="276"/>
      <c r="G962" s="276"/>
      <c r="H962" s="276"/>
      <c r="I962" s="51"/>
      <c r="J962" s="212"/>
      <c r="K962" s="212"/>
      <c r="L962" s="212"/>
      <c r="M962" s="212"/>
      <c r="N962" s="193"/>
    </row>
    <row r="963" spans="1:14" s="62" customFormat="1" ht="13.5">
      <c r="A963"/>
      <c r="B963" s="209" t="s">
        <v>1194</v>
      </c>
      <c r="C963" s="63" t="s">
        <v>1188</v>
      </c>
      <c r="D963" s="284">
        <v>380</v>
      </c>
      <c r="E963" s="284"/>
      <c r="F963" s="168">
        <v>0.75</v>
      </c>
      <c r="G963" s="210" t="s">
        <v>1195</v>
      </c>
      <c r="H963" s="168">
        <v>2.3</v>
      </c>
      <c r="I963" s="257">
        <f t="shared" si="227"/>
        <v>4816.190807453417</v>
      </c>
      <c r="J963" s="212">
        <f aca="true" t="shared" si="228" ref="J963:J978">I963*0.95</f>
        <v>4575.3812670807465</v>
      </c>
      <c r="K963" s="212">
        <f aca="true" t="shared" si="229" ref="K963:K978">I963*0.9</f>
        <v>4334.571726708075</v>
      </c>
      <c r="L963" s="212">
        <f aca="true" t="shared" si="230" ref="L963:L978">I963*0.8</f>
        <v>3852.9526459627336</v>
      </c>
      <c r="M963" s="212">
        <f aca="true" t="shared" si="231" ref="M963:M978">I963*0.75</f>
        <v>3612.1431055900625</v>
      </c>
      <c r="N963" s="51">
        <v>2273.92</v>
      </c>
    </row>
    <row r="964" spans="1:14" s="62" customFormat="1" ht="13.5">
      <c r="A964"/>
      <c r="B964" s="113" t="s">
        <v>1196</v>
      </c>
      <c r="C964" s="63" t="s">
        <v>1188</v>
      </c>
      <c r="D964" s="284">
        <v>380</v>
      </c>
      <c r="E964" s="284"/>
      <c r="F964" s="168">
        <v>1.5</v>
      </c>
      <c r="G964" s="210" t="s">
        <v>1195</v>
      </c>
      <c r="H964" s="168">
        <v>3.7</v>
      </c>
      <c r="I964" s="257">
        <f t="shared" si="227"/>
        <v>5142.534161490684</v>
      </c>
      <c r="J964" s="212">
        <f t="shared" si="228"/>
        <v>4885.40745341615</v>
      </c>
      <c r="K964" s="212">
        <f t="shared" si="229"/>
        <v>4628.280745341615</v>
      </c>
      <c r="L964" s="212">
        <f t="shared" si="230"/>
        <v>4114.027329192547</v>
      </c>
      <c r="M964" s="212">
        <f t="shared" si="231"/>
        <v>3856.900621118013</v>
      </c>
      <c r="N964" s="51">
        <v>2428</v>
      </c>
    </row>
    <row r="965" spans="1:14" s="62" customFormat="1" ht="13.5">
      <c r="A965"/>
      <c r="B965" s="113" t="s">
        <v>1197</v>
      </c>
      <c r="C965" s="63" t="s">
        <v>1188</v>
      </c>
      <c r="D965" s="284">
        <v>380</v>
      </c>
      <c r="E965" s="284"/>
      <c r="F965" s="168">
        <v>2.2</v>
      </c>
      <c r="G965" s="210" t="s">
        <v>1195</v>
      </c>
      <c r="H965" s="168">
        <v>5</v>
      </c>
      <c r="I965" s="257">
        <f t="shared" si="227"/>
        <v>6034.217391304348</v>
      </c>
      <c r="J965" s="212">
        <f t="shared" si="228"/>
        <v>5732.506521739131</v>
      </c>
      <c r="K965" s="212">
        <f t="shared" si="229"/>
        <v>5430.795652173913</v>
      </c>
      <c r="L965" s="212">
        <f t="shared" si="230"/>
        <v>4827.373913043479</v>
      </c>
      <c r="M965" s="212">
        <f t="shared" si="231"/>
        <v>4525.663043478261</v>
      </c>
      <c r="N965" s="51">
        <v>2849</v>
      </c>
    </row>
    <row r="966" spans="1:14" s="62" customFormat="1" ht="13.5">
      <c r="A966"/>
      <c r="B966" s="213" t="s">
        <v>1198</v>
      </c>
      <c r="C966" s="214" t="s">
        <v>1188</v>
      </c>
      <c r="D966" s="286">
        <v>380</v>
      </c>
      <c r="E966" s="286"/>
      <c r="F966" s="215">
        <v>3.7</v>
      </c>
      <c r="G966" s="210" t="s">
        <v>1195</v>
      </c>
      <c r="H966" s="215">
        <v>8.5</v>
      </c>
      <c r="I966" s="257">
        <f t="shared" si="227"/>
        <v>7224.540372670808</v>
      </c>
      <c r="J966" s="212">
        <f t="shared" si="228"/>
        <v>6863.313354037268</v>
      </c>
      <c r="K966" s="212">
        <f t="shared" si="229"/>
        <v>6502.086335403727</v>
      </c>
      <c r="L966" s="212">
        <f t="shared" si="230"/>
        <v>5779.632298136647</v>
      </c>
      <c r="M966" s="212">
        <f t="shared" si="231"/>
        <v>5418.405279503106</v>
      </c>
      <c r="N966" s="216">
        <v>3411</v>
      </c>
    </row>
    <row r="967" spans="1:14" s="62" customFormat="1" ht="13.5">
      <c r="A967"/>
      <c r="B967" s="113" t="s">
        <v>1199</v>
      </c>
      <c r="C967" s="63" t="s">
        <v>1188</v>
      </c>
      <c r="D967" s="284">
        <v>380</v>
      </c>
      <c r="E967" s="284"/>
      <c r="F967" s="168">
        <v>5.5</v>
      </c>
      <c r="G967" s="210" t="s">
        <v>1195</v>
      </c>
      <c r="H967" s="168">
        <v>13</v>
      </c>
      <c r="I967" s="257">
        <f t="shared" si="227"/>
        <v>8923.186335403727</v>
      </c>
      <c r="J967" s="212">
        <f t="shared" si="228"/>
        <v>8477.027018633542</v>
      </c>
      <c r="K967" s="212">
        <f t="shared" si="229"/>
        <v>8030.867701863354</v>
      </c>
      <c r="L967" s="212">
        <f t="shared" si="230"/>
        <v>7138.549068322982</v>
      </c>
      <c r="M967" s="212">
        <f t="shared" si="231"/>
        <v>6692.389751552795</v>
      </c>
      <c r="N967" s="51">
        <v>4213</v>
      </c>
    </row>
    <row r="968" spans="1:14" s="62" customFormat="1" ht="13.5">
      <c r="A968"/>
      <c r="B968" s="113" t="s">
        <v>1200</v>
      </c>
      <c r="C968" s="63" t="s">
        <v>1188</v>
      </c>
      <c r="D968" s="284">
        <v>380</v>
      </c>
      <c r="E968" s="284"/>
      <c r="F968" s="168">
        <v>7.5</v>
      </c>
      <c r="G968" s="210" t="s">
        <v>1195</v>
      </c>
      <c r="H968" s="42">
        <v>17</v>
      </c>
      <c r="I968" s="257">
        <f t="shared" si="227"/>
        <v>11325.012422360247</v>
      </c>
      <c r="J968" s="212">
        <f t="shared" si="228"/>
        <v>10758.761801242235</v>
      </c>
      <c r="K968" s="212">
        <f t="shared" si="229"/>
        <v>10192.511180124222</v>
      </c>
      <c r="L968" s="212">
        <f t="shared" si="230"/>
        <v>9060.009937888199</v>
      </c>
      <c r="M968" s="212">
        <f t="shared" si="231"/>
        <v>8493.759316770185</v>
      </c>
      <c r="N968" s="51">
        <v>5347</v>
      </c>
    </row>
    <row r="969" spans="1:14" s="62" customFormat="1" ht="13.5">
      <c r="A969"/>
      <c r="B969" s="113" t="s">
        <v>1201</v>
      </c>
      <c r="C969" s="63" t="s">
        <v>1188</v>
      </c>
      <c r="D969" s="284">
        <v>380</v>
      </c>
      <c r="E969" s="284"/>
      <c r="F969" s="168">
        <v>11</v>
      </c>
      <c r="G969" s="210" t="s">
        <v>1195</v>
      </c>
      <c r="H969" s="168">
        <v>25</v>
      </c>
      <c r="I969" s="257">
        <f t="shared" si="227"/>
        <v>14258.459627329192</v>
      </c>
      <c r="J969" s="212">
        <f t="shared" si="228"/>
        <v>13545.536645962733</v>
      </c>
      <c r="K969" s="212">
        <f t="shared" si="229"/>
        <v>12832.613664596272</v>
      </c>
      <c r="L969" s="212">
        <f t="shared" si="230"/>
        <v>11406.767701863355</v>
      </c>
      <c r="M969" s="212">
        <f t="shared" si="231"/>
        <v>10693.844720496894</v>
      </c>
      <c r="N969" s="51">
        <v>6732</v>
      </c>
    </row>
    <row r="970" spans="1:14" s="62" customFormat="1" ht="13.5">
      <c r="A970"/>
      <c r="B970" s="113" t="s">
        <v>1202</v>
      </c>
      <c r="C970" s="63" t="s">
        <v>1188</v>
      </c>
      <c r="D970" s="284">
        <v>380</v>
      </c>
      <c r="E970" s="284"/>
      <c r="F970" s="168">
        <v>15</v>
      </c>
      <c r="G970" s="210" t="s">
        <v>1195</v>
      </c>
      <c r="H970" s="168">
        <v>33</v>
      </c>
      <c r="I970" s="257">
        <f t="shared" si="227"/>
        <v>16795.859689440997</v>
      </c>
      <c r="J970" s="212">
        <f t="shared" si="228"/>
        <v>15956.066704968947</v>
      </c>
      <c r="K970" s="212">
        <f t="shared" si="229"/>
        <v>15116.273720496898</v>
      </c>
      <c r="L970" s="212">
        <f t="shared" si="230"/>
        <v>13436.687751552798</v>
      </c>
      <c r="M970" s="212">
        <f t="shared" si="231"/>
        <v>12596.894767080747</v>
      </c>
      <c r="N970" s="51">
        <v>7930.01</v>
      </c>
    </row>
    <row r="971" spans="1:14" s="62" customFormat="1" ht="13.5">
      <c r="A971"/>
      <c r="B971" s="113" t="s">
        <v>1203</v>
      </c>
      <c r="C971" s="63" t="s">
        <v>1188</v>
      </c>
      <c r="D971" s="284">
        <v>380</v>
      </c>
      <c r="E971" s="284"/>
      <c r="F971" s="168">
        <v>18.5</v>
      </c>
      <c r="G971" s="210" t="s">
        <v>1195</v>
      </c>
      <c r="H971" s="168">
        <v>39</v>
      </c>
      <c r="I971" s="257">
        <f t="shared" si="227"/>
        <v>22097.816645962735</v>
      </c>
      <c r="J971" s="212">
        <f t="shared" si="228"/>
        <v>20992.9258136646</v>
      </c>
      <c r="K971" s="212">
        <f t="shared" si="229"/>
        <v>19888.03498136646</v>
      </c>
      <c r="L971" s="212">
        <f t="shared" si="230"/>
        <v>17678.253316770188</v>
      </c>
      <c r="M971" s="212">
        <f t="shared" si="231"/>
        <v>16573.36248447205</v>
      </c>
      <c r="N971" s="51">
        <v>10433.28</v>
      </c>
    </row>
    <row r="972" spans="1:14" s="62" customFormat="1" ht="13.5">
      <c r="A972"/>
      <c r="B972" s="113" t="s">
        <v>1204</v>
      </c>
      <c r="C972" s="63" t="s">
        <v>1188</v>
      </c>
      <c r="D972" s="284">
        <v>380</v>
      </c>
      <c r="E972" s="284"/>
      <c r="F972" s="168">
        <v>22</v>
      </c>
      <c r="G972" s="210" t="s">
        <v>1195</v>
      </c>
      <c r="H972" s="168">
        <v>45</v>
      </c>
      <c r="I972" s="257">
        <f t="shared" si="227"/>
        <v>25534.757763975154</v>
      </c>
      <c r="J972" s="212">
        <f t="shared" si="228"/>
        <v>24258.019875776397</v>
      </c>
      <c r="K972" s="212">
        <f t="shared" si="229"/>
        <v>22981.28198757764</v>
      </c>
      <c r="L972" s="212">
        <f t="shared" si="230"/>
        <v>20427.806211180126</v>
      </c>
      <c r="M972" s="212">
        <f t="shared" si="231"/>
        <v>19151.068322981366</v>
      </c>
      <c r="N972" s="51">
        <v>12056</v>
      </c>
    </row>
    <row r="973" spans="1:14" s="62" customFormat="1" ht="13.5">
      <c r="A973"/>
      <c r="B973" s="213" t="s">
        <v>1205</v>
      </c>
      <c r="C973" s="214" t="s">
        <v>1188</v>
      </c>
      <c r="D973" s="286">
        <v>380</v>
      </c>
      <c r="E973" s="286"/>
      <c r="F973" s="215">
        <v>30</v>
      </c>
      <c r="G973" s="210" t="s">
        <v>1195</v>
      </c>
      <c r="H973" s="215">
        <v>60</v>
      </c>
      <c r="I973" s="257">
        <f t="shared" si="227"/>
        <v>33847.956521739135</v>
      </c>
      <c r="J973" s="212">
        <f t="shared" si="228"/>
        <v>32155.55869565218</v>
      </c>
      <c r="K973" s="212">
        <f t="shared" si="229"/>
        <v>30463.16086956522</v>
      </c>
      <c r="L973" s="212">
        <f t="shared" si="230"/>
        <v>27078.36521739131</v>
      </c>
      <c r="M973" s="212">
        <f t="shared" si="231"/>
        <v>25385.96739130435</v>
      </c>
      <c r="N973" s="216">
        <v>15981</v>
      </c>
    </row>
    <row r="974" spans="1:14" s="62" customFormat="1" ht="13.5">
      <c r="A974"/>
      <c r="B974" s="213" t="s">
        <v>1206</v>
      </c>
      <c r="C974" s="214" t="s">
        <v>1188</v>
      </c>
      <c r="D974" s="286">
        <v>380</v>
      </c>
      <c r="E974" s="286"/>
      <c r="F974" s="215">
        <v>37</v>
      </c>
      <c r="G974" s="210" t="s">
        <v>1195</v>
      </c>
      <c r="H974" s="215">
        <v>75</v>
      </c>
      <c r="I974" s="257">
        <f t="shared" si="227"/>
        <v>39183.2298136646</v>
      </c>
      <c r="J974" s="212">
        <f t="shared" si="228"/>
        <v>37224.06832298137</v>
      </c>
      <c r="K974" s="212">
        <f t="shared" si="229"/>
        <v>35264.90683229814</v>
      </c>
      <c r="L974" s="212">
        <f t="shared" si="230"/>
        <v>31346.58385093168</v>
      </c>
      <c r="M974" s="212">
        <f t="shared" si="231"/>
        <v>29387.42236024845</v>
      </c>
      <c r="N974" s="216">
        <v>18500</v>
      </c>
    </row>
    <row r="975" spans="1:14" s="62" customFormat="1" ht="13.5">
      <c r="A975"/>
      <c r="B975" s="113" t="s">
        <v>1207</v>
      </c>
      <c r="C975" s="120" t="s">
        <v>1188</v>
      </c>
      <c r="D975" s="284">
        <v>380</v>
      </c>
      <c r="E975" s="284"/>
      <c r="F975" s="168">
        <v>45</v>
      </c>
      <c r="G975" s="210" t="s">
        <v>1195</v>
      </c>
      <c r="H975" s="168">
        <v>90</v>
      </c>
      <c r="I975" s="257">
        <f t="shared" si="227"/>
        <v>46442.03962732919</v>
      </c>
      <c r="J975" s="212">
        <f t="shared" si="228"/>
        <v>44119.93764596274</v>
      </c>
      <c r="K975" s="212">
        <f t="shared" si="229"/>
        <v>41797.83566459627</v>
      </c>
      <c r="L975" s="212">
        <f t="shared" si="230"/>
        <v>37153.631701863356</v>
      </c>
      <c r="M975" s="212">
        <f t="shared" si="231"/>
        <v>34831.529720496896</v>
      </c>
      <c r="N975" s="51">
        <v>21927.18</v>
      </c>
    </row>
    <row r="976" spans="1:14" s="62" customFormat="1" ht="13.5">
      <c r="A976"/>
      <c r="B976" s="113" t="s">
        <v>1208</v>
      </c>
      <c r="C976" s="120" t="s">
        <v>1188</v>
      </c>
      <c r="D976" s="284">
        <v>380</v>
      </c>
      <c r="E976" s="284"/>
      <c r="F976" s="168">
        <v>55</v>
      </c>
      <c r="G976" s="210" t="s">
        <v>1195</v>
      </c>
      <c r="H976" s="168">
        <v>110</v>
      </c>
      <c r="I976" s="257">
        <f t="shared" si="227"/>
        <v>53828.01490683229</v>
      </c>
      <c r="J976" s="212">
        <f t="shared" si="228"/>
        <v>51136.61416149068</v>
      </c>
      <c r="K976" s="212">
        <f t="shared" si="229"/>
        <v>48445.21341614907</v>
      </c>
      <c r="L976" s="212">
        <f t="shared" si="230"/>
        <v>43062.411925465836</v>
      </c>
      <c r="M976" s="212">
        <f t="shared" si="231"/>
        <v>40371.01118012422</v>
      </c>
      <c r="N976" s="51">
        <v>25414.4</v>
      </c>
    </row>
    <row r="977" spans="1:14" s="62" customFormat="1" ht="13.5">
      <c r="A977"/>
      <c r="B977" s="113" t="s">
        <v>1209</v>
      </c>
      <c r="C977" s="120" t="s">
        <v>1188</v>
      </c>
      <c r="D977" s="284">
        <v>380</v>
      </c>
      <c r="E977" s="284"/>
      <c r="F977" s="168">
        <v>75</v>
      </c>
      <c r="G977" s="210" t="s">
        <v>1195</v>
      </c>
      <c r="H977" s="168">
        <v>150</v>
      </c>
      <c r="I977" s="257">
        <f t="shared" si="227"/>
        <v>70623.87459627331</v>
      </c>
      <c r="J977" s="212">
        <f t="shared" si="228"/>
        <v>67092.68086645965</v>
      </c>
      <c r="K977" s="212">
        <f t="shared" si="229"/>
        <v>63561.48713664598</v>
      </c>
      <c r="L977" s="212">
        <f t="shared" si="230"/>
        <v>56499.09967701865</v>
      </c>
      <c r="M977" s="212">
        <f t="shared" si="231"/>
        <v>52967.905947204985</v>
      </c>
      <c r="N977" s="51">
        <v>33344.41</v>
      </c>
    </row>
    <row r="978" spans="1:14" s="62" customFormat="1" ht="13.5">
      <c r="A978"/>
      <c r="B978" s="113" t="s">
        <v>1210</v>
      </c>
      <c r="C978" s="120" t="s">
        <v>1188</v>
      </c>
      <c r="D978" s="284">
        <v>380</v>
      </c>
      <c r="E978" s="284"/>
      <c r="F978" s="168">
        <v>90</v>
      </c>
      <c r="G978" s="210" t="s">
        <v>1195</v>
      </c>
      <c r="H978" s="168">
        <v>176</v>
      </c>
      <c r="I978" s="257">
        <f t="shared" si="227"/>
        <v>80518.3602484472</v>
      </c>
      <c r="J978" s="212">
        <f t="shared" si="228"/>
        <v>76492.44223602486</v>
      </c>
      <c r="K978" s="212">
        <f t="shared" si="229"/>
        <v>72466.5242236025</v>
      </c>
      <c r="L978" s="212">
        <f t="shared" si="230"/>
        <v>64414.688198757765</v>
      </c>
      <c r="M978" s="212">
        <f t="shared" si="231"/>
        <v>60388.7701863354</v>
      </c>
      <c r="N978" s="51">
        <v>38016</v>
      </c>
    </row>
    <row r="979" spans="1:14" s="62" customFormat="1" ht="15" customHeight="1">
      <c r="A979"/>
      <c r="B979" s="113" t="s">
        <v>1211</v>
      </c>
      <c r="C979" s="120" t="s">
        <v>1188</v>
      </c>
      <c r="D979" s="284">
        <v>380</v>
      </c>
      <c r="E979" s="284"/>
      <c r="F979" s="168">
        <v>110</v>
      </c>
      <c r="G979" s="210" t="s">
        <v>1195</v>
      </c>
      <c r="H979" s="168">
        <v>210</v>
      </c>
      <c r="I979" s="51" t="s">
        <v>1212</v>
      </c>
      <c r="J979" s="208" t="s">
        <v>1212</v>
      </c>
      <c r="K979" s="208" t="s">
        <v>1212</v>
      </c>
      <c r="L979" s="208" t="s">
        <v>1212</v>
      </c>
      <c r="M979" s="208" t="s">
        <v>1212</v>
      </c>
      <c r="N979" s="51" t="s">
        <v>1212</v>
      </c>
    </row>
    <row r="980" spans="1:14" s="62" customFormat="1" ht="25.5">
      <c r="A980"/>
      <c r="B980" s="113" t="s">
        <v>1213</v>
      </c>
      <c r="C980" s="120" t="s">
        <v>1188</v>
      </c>
      <c r="D980" s="284">
        <v>380</v>
      </c>
      <c r="E980" s="284"/>
      <c r="F980" s="168">
        <v>132</v>
      </c>
      <c r="G980" s="210" t="s">
        <v>1195</v>
      </c>
      <c r="H980" s="168">
        <v>250</v>
      </c>
      <c r="I980" s="51" t="s">
        <v>1212</v>
      </c>
      <c r="J980" s="208" t="s">
        <v>1212</v>
      </c>
      <c r="K980" s="208" t="s">
        <v>1212</v>
      </c>
      <c r="L980" s="208" t="s">
        <v>1212</v>
      </c>
      <c r="M980" s="208" t="s">
        <v>1212</v>
      </c>
      <c r="N980" s="51" t="s">
        <v>1212</v>
      </c>
    </row>
    <row r="981" spans="1:14" s="62" customFormat="1" ht="25.5">
      <c r="A981"/>
      <c r="B981" s="113" t="s">
        <v>1214</v>
      </c>
      <c r="C981" s="120" t="s">
        <v>1188</v>
      </c>
      <c r="D981" s="284">
        <v>380</v>
      </c>
      <c r="E981" s="284"/>
      <c r="F981" s="168">
        <v>160</v>
      </c>
      <c r="G981" s="210" t="s">
        <v>1195</v>
      </c>
      <c r="H981" s="168">
        <v>310</v>
      </c>
      <c r="I981" s="51" t="s">
        <v>1212</v>
      </c>
      <c r="J981" s="208" t="s">
        <v>1212</v>
      </c>
      <c r="K981" s="208" t="s">
        <v>1212</v>
      </c>
      <c r="L981" s="208" t="s">
        <v>1212</v>
      </c>
      <c r="M981" s="208" t="s">
        <v>1212</v>
      </c>
      <c r="N981" s="51" t="s">
        <v>1212</v>
      </c>
    </row>
    <row r="982" spans="1:14" s="62" customFormat="1" ht="25.5">
      <c r="A982"/>
      <c r="B982" s="113" t="s">
        <v>1215</v>
      </c>
      <c r="C982" s="120" t="s">
        <v>1188</v>
      </c>
      <c r="D982" s="284">
        <v>380</v>
      </c>
      <c r="E982" s="284"/>
      <c r="F982" s="168">
        <v>185</v>
      </c>
      <c r="G982" s="210" t="s">
        <v>1195</v>
      </c>
      <c r="H982" s="168">
        <v>360</v>
      </c>
      <c r="I982" s="51" t="s">
        <v>1212</v>
      </c>
      <c r="J982" s="208" t="s">
        <v>1212</v>
      </c>
      <c r="K982" s="208" t="s">
        <v>1212</v>
      </c>
      <c r="L982" s="208" t="s">
        <v>1212</v>
      </c>
      <c r="M982" s="208" t="s">
        <v>1212</v>
      </c>
      <c r="N982" s="51" t="s">
        <v>1212</v>
      </c>
    </row>
    <row r="983" spans="1:14" s="62" customFormat="1" ht="25.5">
      <c r="A983"/>
      <c r="B983" s="113" t="s">
        <v>1216</v>
      </c>
      <c r="C983" s="120" t="s">
        <v>1188</v>
      </c>
      <c r="D983" s="284">
        <v>380</v>
      </c>
      <c r="E983" s="284"/>
      <c r="F983" s="168">
        <v>200</v>
      </c>
      <c r="G983" s="210" t="s">
        <v>1195</v>
      </c>
      <c r="H983" s="168">
        <v>380</v>
      </c>
      <c r="I983" s="51" t="s">
        <v>1212</v>
      </c>
      <c r="J983" s="208" t="s">
        <v>1212</v>
      </c>
      <c r="K983" s="208" t="s">
        <v>1212</v>
      </c>
      <c r="L983" s="208" t="s">
        <v>1212</v>
      </c>
      <c r="M983" s="208" t="s">
        <v>1212</v>
      </c>
      <c r="N983" s="51" t="s">
        <v>1212</v>
      </c>
    </row>
    <row r="984" spans="1:14" s="62" customFormat="1" ht="25.5">
      <c r="A984"/>
      <c r="B984" s="113" t="s">
        <v>1217</v>
      </c>
      <c r="C984" s="120" t="s">
        <v>1188</v>
      </c>
      <c r="D984" s="284">
        <v>380</v>
      </c>
      <c r="E984" s="284"/>
      <c r="F984" s="168">
        <v>220</v>
      </c>
      <c r="G984" s="210" t="s">
        <v>1195</v>
      </c>
      <c r="H984" s="168">
        <v>415</v>
      </c>
      <c r="I984" s="51" t="s">
        <v>1212</v>
      </c>
      <c r="J984" s="208" t="s">
        <v>1212</v>
      </c>
      <c r="K984" s="208" t="s">
        <v>1212</v>
      </c>
      <c r="L984" s="208" t="s">
        <v>1212</v>
      </c>
      <c r="M984" s="208" t="s">
        <v>1212</v>
      </c>
      <c r="N984" s="51" t="s">
        <v>1212</v>
      </c>
    </row>
    <row r="985" spans="1:14" s="62" customFormat="1" ht="25.5">
      <c r="A985"/>
      <c r="B985" s="113" t="s">
        <v>1218</v>
      </c>
      <c r="C985" s="120" t="s">
        <v>1188</v>
      </c>
      <c r="D985" s="284">
        <v>380</v>
      </c>
      <c r="E985" s="284"/>
      <c r="F985" s="168">
        <v>250</v>
      </c>
      <c r="G985" s="210" t="s">
        <v>1195</v>
      </c>
      <c r="H985" s="168">
        <v>470</v>
      </c>
      <c r="I985" s="51" t="s">
        <v>1212</v>
      </c>
      <c r="J985" s="208" t="s">
        <v>1212</v>
      </c>
      <c r="K985" s="208" t="s">
        <v>1212</v>
      </c>
      <c r="L985" s="208" t="s">
        <v>1212</v>
      </c>
      <c r="M985" s="208" t="s">
        <v>1212</v>
      </c>
      <c r="N985" s="51" t="s">
        <v>1212</v>
      </c>
    </row>
    <row r="986" spans="1:14" s="62" customFormat="1" ht="25.5">
      <c r="A986"/>
      <c r="B986" s="113" t="s">
        <v>1219</v>
      </c>
      <c r="C986" s="120" t="s">
        <v>1188</v>
      </c>
      <c r="D986" s="284">
        <v>380</v>
      </c>
      <c r="E986" s="284"/>
      <c r="F986" s="168">
        <v>280</v>
      </c>
      <c r="G986" s="210" t="s">
        <v>1195</v>
      </c>
      <c r="H986" s="168">
        <v>510</v>
      </c>
      <c r="I986" s="51" t="s">
        <v>1212</v>
      </c>
      <c r="J986" s="208" t="s">
        <v>1212</v>
      </c>
      <c r="K986" s="208" t="s">
        <v>1212</v>
      </c>
      <c r="L986" s="208" t="s">
        <v>1212</v>
      </c>
      <c r="M986" s="208" t="s">
        <v>1212</v>
      </c>
      <c r="N986" s="51" t="s">
        <v>1212</v>
      </c>
    </row>
    <row r="987" spans="1:14" s="62" customFormat="1" ht="25.5">
      <c r="A987"/>
      <c r="B987" s="113" t="s">
        <v>1220</v>
      </c>
      <c r="C987" s="120" t="s">
        <v>1188</v>
      </c>
      <c r="D987" s="284">
        <v>380</v>
      </c>
      <c r="E987" s="284"/>
      <c r="F987" s="168">
        <v>315</v>
      </c>
      <c r="G987" s="210" t="s">
        <v>1195</v>
      </c>
      <c r="H987" s="168">
        <v>585</v>
      </c>
      <c r="I987" s="51" t="s">
        <v>1212</v>
      </c>
      <c r="J987" s="208" t="s">
        <v>1212</v>
      </c>
      <c r="K987" s="208" t="s">
        <v>1212</v>
      </c>
      <c r="L987" s="208" t="s">
        <v>1212</v>
      </c>
      <c r="M987" s="208" t="s">
        <v>1212</v>
      </c>
      <c r="N987" s="51" t="s">
        <v>1212</v>
      </c>
    </row>
    <row r="988" spans="1:14" s="62" customFormat="1" ht="25.5">
      <c r="A988"/>
      <c r="B988" s="113" t="s">
        <v>1221</v>
      </c>
      <c r="C988" s="120" t="s">
        <v>1188</v>
      </c>
      <c r="D988" s="284">
        <v>380</v>
      </c>
      <c r="E988" s="284"/>
      <c r="F988" s="168">
        <v>350</v>
      </c>
      <c r="G988" s="210" t="s">
        <v>1195</v>
      </c>
      <c r="H988" s="168">
        <v>645</v>
      </c>
      <c r="I988" s="51" t="s">
        <v>1212</v>
      </c>
      <c r="J988" s="208" t="s">
        <v>1212</v>
      </c>
      <c r="K988" s="208" t="s">
        <v>1212</v>
      </c>
      <c r="L988" s="208" t="s">
        <v>1212</v>
      </c>
      <c r="M988" s="208" t="s">
        <v>1212</v>
      </c>
      <c r="N988" s="51" t="s">
        <v>1212</v>
      </c>
    </row>
    <row r="989" spans="1:14" s="62" customFormat="1" ht="25.5">
      <c r="A989"/>
      <c r="B989" s="113" t="s">
        <v>1222</v>
      </c>
      <c r="C989" s="120" t="s">
        <v>1188</v>
      </c>
      <c r="D989" s="284">
        <v>380</v>
      </c>
      <c r="E989" s="284"/>
      <c r="F989" s="168">
        <v>400</v>
      </c>
      <c r="G989" s="210" t="s">
        <v>1195</v>
      </c>
      <c r="H989" s="168">
        <v>750</v>
      </c>
      <c r="I989" s="51" t="s">
        <v>1212</v>
      </c>
      <c r="J989" s="208" t="s">
        <v>1212</v>
      </c>
      <c r="K989" s="208" t="s">
        <v>1212</v>
      </c>
      <c r="L989" s="208" t="s">
        <v>1212</v>
      </c>
      <c r="M989" s="208" t="s">
        <v>1212</v>
      </c>
      <c r="N989" s="51" t="s">
        <v>1212</v>
      </c>
    </row>
    <row r="990" spans="1:14" s="62" customFormat="1" ht="12.75">
      <c r="A990"/>
      <c r="B990" s="91"/>
      <c r="C990" s="205"/>
      <c r="D990" s="70"/>
      <c r="E990" s="70"/>
      <c r="F990" s="217"/>
      <c r="G990" s="218"/>
      <c r="H990" s="217"/>
      <c r="I990" s="71"/>
      <c r="J990" s="219"/>
      <c r="K990" s="219"/>
      <c r="L990" s="219"/>
      <c r="M990" s="219"/>
      <c r="N990" s="71"/>
    </row>
    <row r="991" spans="1:14" s="62" customFormat="1" ht="15.75">
      <c r="A991"/>
      <c r="B991" s="313" t="s">
        <v>1223</v>
      </c>
      <c r="C991" s="313"/>
      <c r="D991" s="313"/>
      <c r="E991" s="313"/>
      <c r="F991" s="313"/>
      <c r="G991" s="313"/>
      <c r="H991" s="313"/>
      <c r="I991" s="179"/>
      <c r="J991" s="208"/>
      <c r="K991" s="208"/>
      <c r="L991" s="208"/>
      <c r="M991" s="208"/>
      <c r="N991" s="142"/>
    </row>
    <row r="992" spans="1:14" s="62" customFormat="1" ht="12.75">
      <c r="A992"/>
      <c r="B992" s="292" t="s">
        <v>1224</v>
      </c>
      <c r="C992" s="292"/>
      <c r="D992" s="292"/>
      <c r="E992" s="292"/>
      <c r="F992" s="292"/>
      <c r="G992" s="292"/>
      <c r="H992" s="292"/>
      <c r="I992" s="179"/>
      <c r="J992" s="208"/>
      <c r="K992" s="208"/>
      <c r="L992" s="208"/>
      <c r="M992" s="208"/>
      <c r="N992" s="142"/>
    </row>
    <row r="993" spans="1:14" s="62" customFormat="1" ht="12.75" customHeight="1">
      <c r="A993"/>
      <c r="B993" s="304" t="s">
        <v>1747</v>
      </c>
      <c r="C993" s="304" t="s">
        <v>1748</v>
      </c>
      <c r="D993" s="305" t="s">
        <v>1749</v>
      </c>
      <c r="E993" s="305"/>
      <c r="F993" s="305"/>
      <c r="G993" s="305"/>
      <c r="H993" s="305"/>
      <c r="I993" s="301" t="s">
        <v>1750</v>
      </c>
      <c r="J993" s="301" t="s">
        <v>1750</v>
      </c>
      <c r="K993" s="301" t="s">
        <v>1750</v>
      </c>
      <c r="L993" s="301" t="s">
        <v>1750</v>
      </c>
      <c r="M993" s="301" t="s">
        <v>1750</v>
      </c>
      <c r="N993" s="298" t="s">
        <v>1750</v>
      </c>
    </row>
    <row r="994" spans="1:14" s="62" customFormat="1" ht="24" customHeight="1">
      <c r="A994"/>
      <c r="B994" s="304"/>
      <c r="C994" s="304"/>
      <c r="D994" s="298" t="s">
        <v>1225</v>
      </c>
      <c r="E994" s="298"/>
      <c r="F994" s="298"/>
      <c r="G994" s="298" t="s">
        <v>1226</v>
      </c>
      <c r="H994" s="298"/>
      <c r="I994" s="301"/>
      <c r="J994" s="301"/>
      <c r="K994" s="301"/>
      <c r="L994" s="301"/>
      <c r="M994" s="301"/>
      <c r="N994" s="298"/>
    </row>
    <row r="995" spans="1:14" s="62" customFormat="1" ht="12.75">
      <c r="A995"/>
      <c r="B995" s="113" t="s">
        <v>1227</v>
      </c>
      <c r="C995" s="120" t="s">
        <v>1228</v>
      </c>
      <c r="D995" s="284">
        <v>15</v>
      </c>
      <c r="E995" s="284"/>
      <c r="F995" s="284"/>
      <c r="G995" s="285">
        <v>34</v>
      </c>
      <c r="H995" s="285"/>
      <c r="I995" s="299">
        <v>80518.3602484472</v>
      </c>
      <c r="J995" s="283">
        <f>I995*0.95</f>
        <v>76492.44223602486</v>
      </c>
      <c r="K995" s="283">
        <f>I995*0.9</f>
        <v>72466.5242236025</v>
      </c>
      <c r="L995" s="283">
        <f>I995*0.8</f>
        <v>64414.688198757765</v>
      </c>
      <c r="M995" s="283">
        <f>I995*0.75</f>
        <v>60388.7701863354</v>
      </c>
      <c r="N995" s="299">
        <v>2320.7</v>
      </c>
    </row>
    <row r="996" spans="1:14" s="62" customFormat="1" ht="12.75">
      <c r="A996"/>
      <c r="B996" s="113" t="s">
        <v>1229</v>
      </c>
      <c r="C996" s="120" t="s">
        <v>1230</v>
      </c>
      <c r="D996" s="284"/>
      <c r="E996" s="284"/>
      <c r="F996" s="284"/>
      <c r="G996" s="285"/>
      <c r="H996" s="285"/>
      <c r="I996" s="299"/>
      <c r="J996" s="283"/>
      <c r="K996" s="283"/>
      <c r="L996" s="283"/>
      <c r="M996" s="283"/>
      <c r="N996" s="299"/>
    </row>
    <row r="997" spans="1:14" s="62" customFormat="1" ht="12.75">
      <c r="A997"/>
      <c r="B997" s="113" t="s">
        <v>1231</v>
      </c>
      <c r="C997" s="120" t="s">
        <v>1228</v>
      </c>
      <c r="D997" s="284">
        <v>18.5</v>
      </c>
      <c r="E997" s="284"/>
      <c r="F997" s="284"/>
      <c r="G997" s="285">
        <v>38</v>
      </c>
      <c r="H997" s="285"/>
      <c r="I997" s="299">
        <v>80519.3602484472</v>
      </c>
      <c r="J997" s="283">
        <f>I997*0.95</f>
        <v>76493.39223602485</v>
      </c>
      <c r="K997" s="283">
        <f>I997*0.9</f>
        <v>72467.42422360249</v>
      </c>
      <c r="L997" s="283">
        <f>I997*0.8</f>
        <v>64415.48819875777</v>
      </c>
      <c r="M997" s="283">
        <f>I997*0.75</f>
        <v>60389.5201863354</v>
      </c>
      <c r="N997" s="299">
        <v>2387.5</v>
      </c>
    </row>
    <row r="998" spans="1:14" s="62" customFormat="1" ht="12.75">
      <c r="A998"/>
      <c r="B998" s="113" t="s">
        <v>1232</v>
      </c>
      <c r="C998" s="120" t="s">
        <v>1230</v>
      </c>
      <c r="D998" s="284"/>
      <c r="E998" s="284"/>
      <c r="F998" s="284"/>
      <c r="G998" s="285"/>
      <c r="H998" s="285"/>
      <c r="I998" s="299"/>
      <c r="J998" s="283"/>
      <c r="K998" s="283"/>
      <c r="L998" s="283"/>
      <c r="M998" s="283"/>
      <c r="N998" s="299"/>
    </row>
    <row r="999" spans="1:14" s="62" customFormat="1" ht="12.75">
      <c r="A999"/>
      <c r="B999" s="113" t="s">
        <v>1233</v>
      </c>
      <c r="C999" s="120" t="s">
        <v>1228</v>
      </c>
      <c r="D999" s="284">
        <v>22</v>
      </c>
      <c r="E999" s="284"/>
      <c r="F999" s="284"/>
      <c r="G999" s="285">
        <v>50</v>
      </c>
      <c r="H999" s="285"/>
      <c r="I999" s="299">
        <v>80520.3602484472</v>
      </c>
      <c r="J999" s="283">
        <f>I999*0.95</f>
        <v>76494.34223602485</v>
      </c>
      <c r="K999" s="283">
        <f>I999*0.9</f>
        <v>72468.32422360248</v>
      </c>
      <c r="L999" s="283">
        <f>I999*0.8</f>
        <v>64416.28819875777</v>
      </c>
      <c r="M999" s="283">
        <f>I999*0.75</f>
        <v>60390.2701863354</v>
      </c>
      <c r="N999" s="299">
        <v>2750.4</v>
      </c>
    </row>
    <row r="1000" spans="1:14" s="62" customFormat="1" ht="12.75">
      <c r="A1000"/>
      <c r="B1000" s="113" t="s">
        <v>1234</v>
      </c>
      <c r="C1000" s="120" t="s">
        <v>1230</v>
      </c>
      <c r="D1000" s="284"/>
      <c r="E1000" s="284"/>
      <c r="F1000" s="284"/>
      <c r="G1000" s="285"/>
      <c r="H1000" s="285"/>
      <c r="I1000" s="299"/>
      <c r="J1000" s="283"/>
      <c r="K1000" s="283"/>
      <c r="L1000" s="283"/>
      <c r="M1000" s="283"/>
      <c r="N1000" s="299"/>
    </row>
    <row r="1001" spans="1:14" s="62" customFormat="1" ht="12.75">
      <c r="A1001"/>
      <c r="B1001" s="113" t="s">
        <v>1235</v>
      </c>
      <c r="C1001" s="120" t="s">
        <v>1228</v>
      </c>
      <c r="D1001" s="284">
        <v>30</v>
      </c>
      <c r="E1001" s="284"/>
      <c r="F1001" s="284"/>
      <c r="G1001" s="285">
        <v>60</v>
      </c>
      <c r="H1001" s="285"/>
      <c r="I1001" s="299">
        <v>80521.3602484472</v>
      </c>
      <c r="J1001" s="283">
        <f>I1001*0.95</f>
        <v>76495.29223602485</v>
      </c>
      <c r="K1001" s="283">
        <f>I1001*0.9</f>
        <v>72469.22422360249</v>
      </c>
      <c r="L1001" s="283">
        <f>I1001*0.8</f>
        <v>64417.08819875777</v>
      </c>
      <c r="M1001" s="283">
        <f>I1001*0.75</f>
        <v>60391.0201863354</v>
      </c>
      <c r="N1001" s="299">
        <v>2998.7</v>
      </c>
    </row>
    <row r="1002" spans="1:14" s="62" customFormat="1" ht="12.75">
      <c r="A1002"/>
      <c r="B1002" s="113" t="s">
        <v>1236</v>
      </c>
      <c r="C1002" s="120" t="s">
        <v>1230</v>
      </c>
      <c r="D1002" s="284"/>
      <c r="E1002" s="284"/>
      <c r="F1002" s="284"/>
      <c r="G1002" s="285"/>
      <c r="H1002" s="285"/>
      <c r="I1002" s="299"/>
      <c r="J1002" s="283"/>
      <c r="K1002" s="283"/>
      <c r="L1002" s="283"/>
      <c r="M1002" s="283"/>
      <c r="N1002" s="299"/>
    </row>
    <row r="1003" spans="1:14" s="62" customFormat="1" ht="12.75">
      <c r="A1003"/>
      <c r="B1003" s="113" t="s">
        <v>1237</v>
      </c>
      <c r="C1003" s="120" t="s">
        <v>1228</v>
      </c>
      <c r="D1003" s="284">
        <v>37</v>
      </c>
      <c r="E1003" s="284"/>
      <c r="F1003" s="284"/>
      <c r="G1003" s="285">
        <v>75</v>
      </c>
      <c r="H1003" s="285"/>
      <c r="I1003" s="299">
        <v>80522.3602484472</v>
      </c>
      <c r="J1003" s="283">
        <f>I1003*0.95</f>
        <v>76496.24223602485</v>
      </c>
      <c r="K1003" s="283">
        <f>I1003*0.9</f>
        <v>72470.12422360248</v>
      </c>
      <c r="L1003" s="283">
        <f>I1003*0.8</f>
        <v>64417.88819875777</v>
      </c>
      <c r="M1003" s="283">
        <f>I1003*0.75</f>
        <v>60391.7701863354</v>
      </c>
      <c r="N1003" s="299">
        <v>3208.8</v>
      </c>
    </row>
    <row r="1004" spans="1:14" s="62" customFormat="1" ht="12.75">
      <c r="A1004"/>
      <c r="B1004" s="113" t="s">
        <v>1238</v>
      </c>
      <c r="C1004" s="120" t="s">
        <v>1230</v>
      </c>
      <c r="D1004" s="284"/>
      <c r="E1004" s="284"/>
      <c r="F1004" s="284"/>
      <c r="G1004" s="285"/>
      <c r="H1004" s="285"/>
      <c r="I1004" s="299"/>
      <c r="J1004" s="283"/>
      <c r="K1004" s="283"/>
      <c r="L1004" s="283"/>
      <c r="M1004" s="283"/>
      <c r="N1004" s="299"/>
    </row>
    <row r="1005" spans="1:14" s="62" customFormat="1" ht="12.75">
      <c r="A1005"/>
      <c r="B1005" s="113" t="s">
        <v>1239</v>
      </c>
      <c r="C1005" s="120" t="s">
        <v>1228</v>
      </c>
      <c r="D1005" s="284">
        <v>45</v>
      </c>
      <c r="E1005" s="284"/>
      <c r="F1005" s="284"/>
      <c r="G1005" s="285">
        <v>91</v>
      </c>
      <c r="H1005" s="285"/>
      <c r="I1005" s="299">
        <v>80523.3602484472</v>
      </c>
      <c r="J1005" s="283">
        <f>I1005*0.95</f>
        <v>76497.19223602486</v>
      </c>
      <c r="K1005" s="283">
        <f>I1005*0.9</f>
        <v>72471.0242236025</v>
      </c>
      <c r="L1005" s="283">
        <f>I1005*0.8</f>
        <v>64418.688198757765</v>
      </c>
      <c r="M1005" s="283">
        <f>I1005*0.75</f>
        <v>60392.5201863354</v>
      </c>
      <c r="N1005" s="299">
        <v>3934.6</v>
      </c>
    </row>
    <row r="1006" spans="1:14" s="62" customFormat="1" ht="12.75">
      <c r="A1006"/>
      <c r="B1006" s="113" t="s">
        <v>1240</v>
      </c>
      <c r="C1006" s="120" t="s">
        <v>1230</v>
      </c>
      <c r="D1006" s="284"/>
      <c r="E1006" s="284"/>
      <c r="F1006" s="284"/>
      <c r="G1006" s="285"/>
      <c r="H1006" s="285"/>
      <c r="I1006" s="299"/>
      <c r="J1006" s="283"/>
      <c r="K1006" s="283"/>
      <c r="L1006" s="283"/>
      <c r="M1006" s="283"/>
      <c r="N1006" s="299"/>
    </row>
    <row r="1007" spans="1:14" s="62" customFormat="1" ht="12.75">
      <c r="A1007"/>
      <c r="B1007" s="113" t="s">
        <v>1241</v>
      </c>
      <c r="C1007" s="120" t="s">
        <v>1228</v>
      </c>
      <c r="D1007" s="284">
        <v>55</v>
      </c>
      <c r="E1007" s="284"/>
      <c r="F1007" s="284"/>
      <c r="G1007" s="285">
        <v>112</v>
      </c>
      <c r="H1007" s="285"/>
      <c r="I1007" s="299">
        <v>80524.3602484472</v>
      </c>
      <c r="J1007" s="283">
        <f>I1007*0.95</f>
        <v>76498.14223602485</v>
      </c>
      <c r="K1007" s="283">
        <f>I1007*0.9</f>
        <v>72471.92422360249</v>
      </c>
      <c r="L1007" s="283">
        <f>I1007*0.8</f>
        <v>64419.48819875777</v>
      </c>
      <c r="M1007" s="283">
        <f>I1007*0.75</f>
        <v>60393.2701863354</v>
      </c>
      <c r="N1007" s="299">
        <v>5008</v>
      </c>
    </row>
    <row r="1008" spans="1:14" s="62" customFormat="1" ht="12.75">
      <c r="A1008"/>
      <c r="B1008" s="113" t="s">
        <v>1242</v>
      </c>
      <c r="C1008" s="120" t="s">
        <v>1230</v>
      </c>
      <c r="D1008" s="284"/>
      <c r="E1008" s="284"/>
      <c r="F1008" s="284"/>
      <c r="G1008" s="285"/>
      <c r="H1008" s="285"/>
      <c r="I1008" s="299"/>
      <c r="J1008" s="283"/>
      <c r="K1008" s="283"/>
      <c r="L1008" s="283"/>
      <c r="M1008" s="283"/>
      <c r="N1008" s="299"/>
    </row>
    <row r="1009" spans="1:14" s="62" customFormat="1" ht="12.75">
      <c r="A1009"/>
      <c r="B1009" s="113" t="s">
        <v>1243</v>
      </c>
      <c r="C1009" s="120" t="s">
        <v>1228</v>
      </c>
      <c r="D1009" s="284">
        <v>75</v>
      </c>
      <c r="E1009" s="284"/>
      <c r="F1009" s="284"/>
      <c r="G1009" s="285">
        <v>150</v>
      </c>
      <c r="H1009" s="285"/>
      <c r="I1009" s="299">
        <v>80525.3602484472</v>
      </c>
      <c r="J1009" s="283">
        <f>I1009*0.95</f>
        <v>76499.09223602485</v>
      </c>
      <c r="K1009" s="283">
        <f>I1009*0.9</f>
        <v>72472.82422360248</v>
      </c>
      <c r="L1009" s="283">
        <f>I1009*0.8</f>
        <v>64420.28819875777</v>
      </c>
      <c r="M1009" s="283">
        <f>I1009*0.75</f>
        <v>60394.0201863354</v>
      </c>
      <c r="N1009" s="299">
        <v>5348</v>
      </c>
    </row>
    <row r="1010" spans="1:14" s="62" customFormat="1" ht="12.75">
      <c r="A1010"/>
      <c r="B1010" s="113" t="s">
        <v>1244</v>
      </c>
      <c r="C1010" s="120" t="s">
        <v>1230</v>
      </c>
      <c r="D1010" s="284"/>
      <c r="E1010" s="284"/>
      <c r="F1010" s="284"/>
      <c r="G1010" s="285"/>
      <c r="H1010" s="285"/>
      <c r="I1010" s="299"/>
      <c r="J1010" s="283"/>
      <c r="K1010" s="283"/>
      <c r="L1010" s="283"/>
      <c r="M1010" s="283"/>
      <c r="N1010" s="299"/>
    </row>
    <row r="1011" spans="1:14" s="62" customFormat="1" ht="12.75">
      <c r="A1011"/>
      <c r="B1011" s="113" t="s">
        <v>1245</v>
      </c>
      <c r="C1011" s="120" t="s">
        <v>1228</v>
      </c>
      <c r="D1011" s="284">
        <v>90</v>
      </c>
      <c r="E1011" s="284"/>
      <c r="F1011" s="284"/>
      <c r="G1011" s="285">
        <v>180</v>
      </c>
      <c r="H1011" s="285"/>
      <c r="I1011" s="299">
        <v>80526.3602484472</v>
      </c>
      <c r="J1011" s="283">
        <f>I1011*0.95</f>
        <v>76500.04223602485</v>
      </c>
      <c r="K1011" s="283">
        <f>I1011*0.9</f>
        <v>72473.72422360249</v>
      </c>
      <c r="L1011" s="283">
        <f>I1011*0.8</f>
        <v>64421.08819875777</v>
      </c>
      <c r="M1011" s="283">
        <f>I1011*0.75</f>
        <v>60394.7701863354</v>
      </c>
      <c r="N1011" s="299">
        <v>5882.8</v>
      </c>
    </row>
    <row r="1012" spans="1:14" s="62" customFormat="1" ht="12.75">
      <c r="A1012"/>
      <c r="B1012" s="113" t="s">
        <v>1246</v>
      </c>
      <c r="C1012" s="120" t="s">
        <v>1230</v>
      </c>
      <c r="D1012" s="284"/>
      <c r="E1012" s="284"/>
      <c r="F1012" s="284"/>
      <c r="G1012" s="285"/>
      <c r="H1012" s="285"/>
      <c r="I1012" s="299"/>
      <c r="J1012" s="283">
        <f>I1012*0.95</f>
        <v>0</v>
      </c>
      <c r="K1012" s="283">
        <f>I1012*0.9</f>
        <v>0</v>
      </c>
      <c r="L1012" s="283">
        <f>I1012*0.8</f>
        <v>0</v>
      </c>
      <c r="M1012" s="283">
        <f>I1012*0.75</f>
        <v>0</v>
      </c>
      <c r="N1012" s="299"/>
    </row>
    <row r="1013" spans="1:14" s="62" customFormat="1" ht="12.75">
      <c r="A1013"/>
      <c r="B1013" s="91"/>
      <c r="C1013" s="205"/>
      <c r="D1013" s="70"/>
      <c r="E1013" s="70"/>
      <c r="F1013" s="70"/>
      <c r="G1013" s="196"/>
      <c r="H1013" s="196"/>
      <c r="I1013" s="71"/>
      <c r="J1013" s="220"/>
      <c r="K1013" s="220"/>
      <c r="L1013" s="220"/>
      <c r="M1013" s="220"/>
      <c r="N1013" s="71"/>
    </row>
    <row r="1014" spans="1:14" s="62" customFormat="1" ht="12.75">
      <c r="A1014"/>
      <c r="B1014" s="292" t="s">
        <v>1247</v>
      </c>
      <c r="C1014" s="292"/>
      <c r="D1014" s="292"/>
      <c r="E1014" s="292"/>
      <c r="F1014" s="292"/>
      <c r="G1014" s="292"/>
      <c r="H1014" s="292"/>
      <c r="I1014" s="179"/>
      <c r="J1014" s="208"/>
      <c r="K1014" s="208"/>
      <c r="L1014" s="208"/>
      <c r="M1014" s="208"/>
      <c r="N1014" s="142"/>
    </row>
    <row r="1015" spans="1:14" s="62" customFormat="1" ht="12.75" customHeight="1">
      <c r="A1015"/>
      <c r="B1015" s="279" t="s">
        <v>1747</v>
      </c>
      <c r="C1015" s="280" t="s">
        <v>1749</v>
      </c>
      <c r="D1015" s="280"/>
      <c r="E1015" s="280"/>
      <c r="F1015" s="280"/>
      <c r="G1015" s="280"/>
      <c r="H1015" s="280"/>
      <c r="I1015" s="281" t="s">
        <v>1750</v>
      </c>
      <c r="J1015" s="301" t="s">
        <v>1750</v>
      </c>
      <c r="K1015" s="301" t="s">
        <v>1750</v>
      </c>
      <c r="L1015" s="301" t="s">
        <v>1750</v>
      </c>
      <c r="M1015" s="301" t="s">
        <v>1750</v>
      </c>
      <c r="N1015" s="300" t="s">
        <v>1750</v>
      </c>
    </row>
    <row r="1016" spans="1:14" s="62" customFormat="1" ht="12.75" customHeight="1">
      <c r="A1016"/>
      <c r="B1016" s="279"/>
      <c r="C1016" s="282" t="s">
        <v>1225</v>
      </c>
      <c r="D1016" s="282"/>
      <c r="E1016" s="282"/>
      <c r="F1016" s="282"/>
      <c r="G1016" s="282"/>
      <c r="H1016" s="282"/>
      <c r="I1016" s="281"/>
      <c r="J1016" s="301"/>
      <c r="K1016" s="301"/>
      <c r="L1016" s="301"/>
      <c r="M1016" s="301"/>
      <c r="N1016" s="300"/>
    </row>
    <row r="1017" spans="1:14" s="111" customFormat="1" ht="13.5">
      <c r="A1017"/>
      <c r="B1017" s="113">
        <v>4030</v>
      </c>
      <c r="C1017" s="278">
        <v>18.5</v>
      </c>
      <c r="D1017" s="278"/>
      <c r="E1017" s="278"/>
      <c r="F1017" s="278"/>
      <c r="G1017" s="278"/>
      <c r="H1017" s="278"/>
      <c r="I1017" s="257">
        <f aca="true" t="shared" si="232" ref="I1017:I1024">(N1017/8.05)*$D$8*1.1</f>
        <v>4935.39254658385</v>
      </c>
      <c r="J1017" s="212">
        <f aca="true" t="shared" si="233" ref="J1017:J1024">I1017*0.95</f>
        <v>4688.622919254658</v>
      </c>
      <c r="K1017" s="212">
        <f aca="true" t="shared" si="234" ref="K1017:K1024">I1017*0.9</f>
        <v>4441.853291925465</v>
      </c>
      <c r="L1017" s="212">
        <f aca="true" t="shared" si="235" ref="L1017:L1024">I1017*0.8</f>
        <v>3948.3140372670805</v>
      </c>
      <c r="M1017" s="212">
        <f aca="true" t="shared" si="236" ref="M1017:M1024">I1017*0.75</f>
        <v>3701.5444099378874</v>
      </c>
      <c r="N1017" s="51">
        <v>2330.2</v>
      </c>
    </row>
    <row r="1018" spans="1:14" s="111" customFormat="1" ht="13.5">
      <c r="A1018"/>
      <c r="B1018" s="113">
        <v>4030</v>
      </c>
      <c r="C1018" s="278">
        <v>22</v>
      </c>
      <c r="D1018" s="278"/>
      <c r="E1018" s="278"/>
      <c r="F1018" s="278"/>
      <c r="G1018" s="278"/>
      <c r="H1018" s="278"/>
      <c r="I1018" s="257">
        <f t="shared" si="232"/>
        <v>4935.39254658385</v>
      </c>
      <c r="J1018" s="212">
        <f t="shared" si="233"/>
        <v>4688.622919254658</v>
      </c>
      <c r="K1018" s="212">
        <f t="shared" si="234"/>
        <v>4441.853291925465</v>
      </c>
      <c r="L1018" s="212">
        <f t="shared" si="235"/>
        <v>3948.3140372670805</v>
      </c>
      <c r="M1018" s="212">
        <f t="shared" si="236"/>
        <v>3701.5444099378874</v>
      </c>
      <c r="N1018" s="51">
        <v>2330.2</v>
      </c>
    </row>
    <row r="1019" spans="1:14" s="111" customFormat="1" ht="13.5">
      <c r="A1019"/>
      <c r="B1019" s="113">
        <v>4030</v>
      </c>
      <c r="C1019" s="278">
        <v>30</v>
      </c>
      <c r="D1019" s="278"/>
      <c r="E1019" s="278"/>
      <c r="F1019" s="278"/>
      <c r="G1019" s="278"/>
      <c r="H1019" s="278"/>
      <c r="I1019" s="257">
        <f t="shared" si="232"/>
        <v>4935.39254658385</v>
      </c>
      <c r="J1019" s="212">
        <f t="shared" si="233"/>
        <v>4688.622919254658</v>
      </c>
      <c r="K1019" s="212">
        <f t="shared" si="234"/>
        <v>4441.853291925465</v>
      </c>
      <c r="L1019" s="212">
        <f t="shared" si="235"/>
        <v>3948.3140372670805</v>
      </c>
      <c r="M1019" s="212">
        <f t="shared" si="236"/>
        <v>3701.5444099378874</v>
      </c>
      <c r="N1019" s="51">
        <v>2330.2</v>
      </c>
    </row>
    <row r="1020" spans="1:14" s="111" customFormat="1" ht="13.5">
      <c r="A1020"/>
      <c r="B1020" s="113">
        <v>4045</v>
      </c>
      <c r="C1020" s="278">
        <v>37</v>
      </c>
      <c r="D1020" s="278"/>
      <c r="E1020" s="278"/>
      <c r="F1020" s="278"/>
      <c r="G1020" s="278"/>
      <c r="H1020" s="278"/>
      <c r="I1020" s="257">
        <f t="shared" si="232"/>
        <v>6553.55403726708</v>
      </c>
      <c r="J1020" s="212">
        <f t="shared" si="233"/>
        <v>6225.876335403726</v>
      </c>
      <c r="K1020" s="212">
        <f t="shared" si="234"/>
        <v>5898.198633540373</v>
      </c>
      <c r="L1020" s="212">
        <f t="shared" si="235"/>
        <v>5242.843229813665</v>
      </c>
      <c r="M1020" s="212">
        <f t="shared" si="236"/>
        <v>4915.16552795031</v>
      </c>
      <c r="N1020" s="51">
        <v>3094.2</v>
      </c>
    </row>
    <row r="1021" spans="1:14" s="111" customFormat="1" ht="13.5">
      <c r="A1021"/>
      <c r="B1021" s="113">
        <v>4045</v>
      </c>
      <c r="C1021" s="278">
        <v>45</v>
      </c>
      <c r="D1021" s="278"/>
      <c r="E1021" s="278"/>
      <c r="F1021" s="278"/>
      <c r="G1021" s="278"/>
      <c r="H1021" s="278"/>
      <c r="I1021" s="257">
        <f t="shared" si="232"/>
        <v>6553.55403726708</v>
      </c>
      <c r="J1021" s="212">
        <f t="shared" si="233"/>
        <v>6225.876335403726</v>
      </c>
      <c r="K1021" s="212">
        <f t="shared" si="234"/>
        <v>5898.198633540373</v>
      </c>
      <c r="L1021" s="212">
        <f t="shared" si="235"/>
        <v>5242.843229813665</v>
      </c>
      <c r="M1021" s="212">
        <f t="shared" si="236"/>
        <v>4915.16552795031</v>
      </c>
      <c r="N1021" s="51">
        <v>3094.2</v>
      </c>
    </row>
    <row r="1022" spans="1:14" s="111" customFormat="1" ht="13.5">
      <c r="A1022"/>
      <c r="B1022" s="113" t="s">
        <v>1248</v>
      </c>
      <c r="C1022" s="278">
        <v>55</v>
      </c>
      <c r="D1022" s="278"/>
      <c r="E1022" s="278"/>
      <c r="F1022" s="278"/>
      <c r="G1022" s="278"/>
      <c r="H1022" s="278"/>
      <c r="I1022" s="257">
        <f t="shared" si="232"/>
        <v>9870.7850931677</v>
      </c>
      <c r="J1022" s="212">
        <f t="shared" si="233"/>
        <v>9377.245838509316</v>
      </c>
      <c r="K1022" s="212">
        <f t="shared" si="234"/>
        <v>8883.70658385093</v>
      </c>
      <c r="L1022" s="212">
        <f t="shared" si="235"/>
        <v>7896.628074534161</v>
      </c>
      <c r="M1022" s="212">
        <f t="shared" si="236"/>
        <v>7403.088819875775</v>
      </c>
      <c r="N1022" s="51">
        <v>4660.4</v>
      </c>
    </row>
    <row r="1023" spans="1:14" s="111" customFormat="1" ht="13.5">
      <c r="A1023"/>
      <c r="B1023" s="113" t="s">
        <v>1249</v>
      </c>
      <c r="C1023" s="278">
        <v>75</v>
      </c>
      <c r="D1023" s="278"/>
      <c r="E1023" s="278"/>
      <c r="F1023" s="278"/>
      <c r="G1023" s="278"/>
      <c r="H1023" s="278"/>
      <c r="I1023" s="257">
        <f t="shared" si="232"/>
        <v>13107.10807453416</v>
      </c>
      <c r="J1023" s="212">
        <f t="shared" si="233"/>
        <v>12451.752670807453</v>
      </c>
      <c r="K1023" s="212">
        <f t="shared" si="234"/>
        <v>11796.397267080745</v>
      </c>
      <c r="L1023" s="212">
        <f t="shared" si="235"/>
        <v>10485.68645962733</v>
      </c>
      <c r="M1023" s="212">
        <f t="shared" si="236"/>
        <v>9830.33105590062</v>
      </c>
      <c r="N1023" s="51">
        <v>6188.4</v>
      </c>
    </row>
    <row r="1024" spans="1:14" s="111" customFormat="1" ht="13.5">
      <c r="A1024"/>
      <c r="B1024" s="113" t="s">
        <v>1249</v>
      </c>
      <c r="C1024" s="278">
        <v>90</v>
      </c>
      <c r="D1024" s="278"/>
      <c r="E1024" s="278"/>
      <c r="F1024" s="278"/>
      <c r="G1024" s="278"/>
      <c r="H1024" s="278"/>
      <c r="I1024" s="257">
        <f t="shared" si="232"/>
        <v>13107.10807453416</v>
      </c>
      <c r="J1024" s="212">
        <f t="shared" si="233"/>
        <v>12451.752670807453</v>
      </c>
      <c r="K1024" s="212">
        <f t="shared" si="234"/>
        <v>11796.397267080745</v>
      </c>
      <c r="L1024" s="212">
        <f t="shared" si="235"/>
        <v>10485.68645962733</v>
      </c>
      <c r="M1024" s="212">
        <f t="shared" si="236"/>
        <v>9830.33105590062</v>
      </c>
      <c r="N1024" s="51">
        <v>6188.4</v>
      </c>
    </row>
    <row r="1025" spans="2:14" ht="13.5" customHeight="1">
      <c r="B1025" s="313" t="s">
        <v>1250</v>
      </c>
      <c r="C1025" s="313"/>
      <c r="D1025" s="313"/>
      <c r="E1025" s="313"/>
      <c r="F1025" s="313"/>
      <c r="G1025" s="313"/>
      <c r="H1025" s="313"/>
      <c r="I1025" s="259"/>
      <c r="J1025" s="58"/>
      <c r="K1025" s="61"/>
      <c r="L1025" s="61"/>
      <c r="M1025" s="61"/>
      <c r="N1025" s="58"/>
    </row>
    <row r="1026" spans="2:14" ht="25.5" customHeight="1">
      <c r="B1026" s="276" t="s">
        <v>1251</v>
      </c>
      <c r="C1026" s="276"/>
      <c r="D1026" s="276"/>
      <c r="E1026" s="276"/>
      <c r="F1026" s="276"/>
      <c r="G1026" s="276"/>
      <c r="H1026" s="276"/>
      <c r="I1026" s="27"/>
      <c r="J1026" s="46"/>
      <c r="K1026" s="61"/>
      <c r="L1026" s="61"/>
      <c r="M1026" s="61"/>
      <c r="N1026" s="46"/>
    </row>
    <row r="1027" spans="2:14" ht="12.75" customHeight="1">
      <c r="B1027" s="304" t="s">
        <v>1747</v>
      </c>
      <c r="C1027" s="304" t="s">
        <v>1252</v>
      </c>
      <c r="D1027" s="305" t="s">
        <v>835</v>
      </c>
      <c r="E1027" s="305"/>
      <c r="F1027" s="305"/>
      <c r="G1027" s="305"/>
      <c r="H1027" s="305"/>
      <c r="I1027" s="301" t="s">
        <v>1750</v>
      </c>
      <c r="J1027" s="301" t="s">
        <v>1750</v>
      </c>
      <c r="K1027" s="301" t="s">
        <v>1253</v>
      </c>
      <c r="L1027" s="301" t="s">
        <v>1750</v>
      </c>
      <c r="M1027" s="301" t="s">
        <v>1750</v>
      </c>
      <c r="N1027" s="298" t="s">
        <v>1750</v>
      </c>
    </row>
    <row r="1028" spans="2:14" ht="21.75" customHeight="1">
      <c r="B1028" s="304"/>
      <c r="C1028" s="304"/>
      <c r="D1028" s="298" t="s">
        <v>1254</v>
      </c>
      <c r="E1028" s="298"/>
      <c r="F1028" s="298" t="s">
        <v>1255</v>
      </c>
      <c r="G1028" s="298"/>
      <c r="H1028" s="29" t="s">
        <v>1256</v>
      </c>
      <c r="I1028" s="301"/>
      <c r="J1028" s="301"/>
      <c r="K1028" s="301"/>
      <c r="L1028" s="301"/>
      <c r="M1028" s="301"/>
      <c r="N1028" s="298"/>
    </row>
    <row r="1029" spans="2:14" ht="12.75" customHeight="1">
      <c r="B1029" s="113" t="s">
        <v>1257</v>
      </c>
      <c r="C1029" s="134" t="s">
        <v>1258</v>
      </c>
      <c r="D1029" s="290">
        <v>1.2</v>
      </c>
      <c r="E1029" s="290"/>
      <c r="F1029" s="290">
        <v>1.2</v>
      </c>
      <c r="G1029" s="290"/>
      <c r="H1029" s="124">
        <v>1.5</v>
      </c>
      <c r="I1029" s="257">
        <f aca="true" t="shared" si="237" ref="I1029:I1069">(N1029/8.05)*$D$8*1.1</f>
        <v>326.0891925465839</v>
      </c>
      <c r="J1029" s="38">
        <f aca="true" t="shared" si="238" ref="J1029:J1069">I1029*0.9</f>
        <v>293.4802732919255</v>
      </c>
      <c r="K1029" s="38">
        <f aca="true" t="shared" si="239" ref="K1029:K1069">I1029*0.85</f>
        <v>277.1758136645963</v>
      </c>
      <c r="L1029" s="38">
        <f aca="true" t="shared" si="240" ref="L1029:L1069">I1029*0.8</f>
        <v>260.8713540372671</v>
      </c>
      <c r="M1029" s="38">
        <f aca="true" t="shared" si="241" ref="M1029:M1069">I1029*0.7</f>
        <v>228.26243478260875</v>
      </c>
      <c r="N1029" s="51">
        <v>153.96</v>
      </c>
    </row>
    <row r="1030" spans="2:14" ht="12.75" customHeight="1">
      <c r="B1030" s="46" t="s">
        <v>1259</v>
      </c>
      <c r="C1030" s="134" t="s">
        <v>1260</v>
      </c>
      <c r="D1030" s="290">
        <v>1.2</v>
      </c>
      <c r="E1030" s="290"/>
      <c r="F1030" s="290">
        <v>1.2</v>
      </c>
      <c r="G1030" s="290"/>
      <c r="H1030" s="124">
        <v>1.5</v>
      </c>
      <c r="I1030" s="257">
        <f t="shared" si="237"/>
        <v>407.46322981366455</v>
      </c>
      <c r="J1030" s="38">
        <f t="shared" si="238"/>
        <v>366.7169068322981</v>
      </c>
      <c r="K1030" s="38">
        <f t="shared" si="239"/>
        <v>346.34374534161486</v>
      </c>
      <c r="L1030" s="38">
        <f t="shared" si="240"/>
        <v>325.9705838509317</v>
      </c>
      <c r="M1030" s="38">
        <f t="shared" si="241"/>
        <v>285.2242608695652</v>
      </c>
      <c r="N1030" s="51">
        <v>192.38</v>
      </c>
    </row>
    <row r="1031" spans="2:14" ht="12.75" customHeight="1">
      <c r="B1031" s="46" t="s">
        <v>1261</v>
      </c>
      <c r="C1031" s="134" t="s">
        <v>1262</v>
      </c>
      <c r="D1031" s="290">
        <v>1.2</v>
      </c>
      <c r="E1031" s="290"/>
      <c r="F1031" s="290">
        <v>1.2</v>
      </c>
      <c r="G1031" s="290"/>
      <c r="H1031" s="124">
        <v>1.5</v>
      </c>
      <c r="I1031" s="257">
        <f t="shared" si="237"/>
        <v>465.26378881987574</v>
      </c>
      <c r="J1031" s="38">
        <f t="shared" si="238"/>
        <v>418.7374099378882</v>
      </c>
      <c r="K1031" s="38">
        <f t="shared" si="239"/>
        <v>395.47422049689436</v>
      </c>
      <c r="L1031" s="38">
        <f t="shared" si="240"/>
        <v>372.2110310559006</v>
      </c>
      <c r="M1031" s="38">
        <f t="shared" si="241"/>
        <v>325.68465217391304</v>
      </c>
      <c r="N1031" s="51">
        <v>219.67</v>
      </c>
    </row>
    <row r="1032" spans="2:14" ht="12.75" customHeight="1">
      <c r="B1032" s="46" t="s">
        <v>1263</v>
      </c>
      <c r="C1032" s="134" t="s">
        <v>1264</v>
      </c>
      <c r="D1032" s="290">
        <v>1.2</v>
      </c>
      <c r="E1032" s="290"/>
      <c r="F1032" s="290">
        <v>1.2</v>
      </c>
      <c r="G1032" s="290"/>
      <c r="H1032" s="124">
        <v>1.5</v>
      </c>
      <c r="I1032" s="257">
        <f t="shared" si="237"/>
        <v>437.43310559006215</v>
      </c>
      <c r="J1032" s="38">
        <f t="shared" si="238"/>
        <v>393.68979503105595</v>
      </c>
      <c r="K1032" s="38">
        <f t="shared" si="239"/>
        <v>371.81813975155285</v>
      </c>
      <c r="L1032" s="38">
        <f t="shared" si="240"/>
        <v>349.94648447204975</v>
      </c>
      <c r="M1032" s="38">
        <f t="shared" si="241"/>
        <v>306.20317391304354</v>
      </c>
      <c r="N1032" s="51">
        <v>206.53</v>
      </c>
    </row>
    <row r="1033" spans="2:14" ht="12.75" customHeight="1">
      <c r="B1033" s="46" t="s">
        <v>1265</v>
      </c>
      <c r="C1033" s="134" t="s">
        <v>1266</v>
      </c>
      <c r="D1033" s="290">
        <v>1.2</v>
      </c>
      <c r="E1033" s="290"/>
      <c r="F1033" s="290">
        <v>1.2</v>
      </c>
      <c r="G1033" s="290"/>
      <c r="H1033" s="124">
        <v>1.5</v>
      </c>
      <c r="I1033" s="257">
        <f t="shared" si="237"/>
        <v>472.7615527950311</v>
      </c>
      <c r="J1033" s="38">
        <f t="shared" si="238"/>
        <v>425.485397515528</v>
      </c>
      <c r="K1033" s="38">
        <f t="shared" si="239"/>
        <v>401.8473198757764</v>
      </c>
      <c r="L1033" s="38">
        <f t="shared" si="240"/>
        <v>378.2092422360249</v>
      </c>
      <c r="M1033" s="38">
        <f t="shared" si="241"/>
        <v>330.9330869565218</v>
      </c>
      <c r="N1033" s="51">
        <v>223.21</v>
      </c>
    </row>
    <row r="1034" spans="2:14" ht="12.75" customHeight="1">
      <c r="B1034" s="46" t="s">
        <v>1267</v>
      </c>
      <c r="C1034" s="134" t="s">
        <v>1268</v>
      </c>
      <c r="D1034" s="290">
        <v>1.2</v>
      </c>
      <c r="E1034" s="290"/>
      <c r="F1034" s="290">
        <v>1.2</v>
      </c>
      <c r="G1034" s="290"/>
      <c r="H1034" s="124">
        <v>1.5</v>
      </c>
      <c r="I1034" s="257">
        <f t="shared" si="237"/>
        <v>591.3490683229812</v>
      </c>
      <c r="J1034" s="38">
        <f t="shared" si="238"/>
        <v>532.2141614906831</v>
      </c>
      <c r="K1034" s="38">
        <f t="shared" si="239"/>
        <v>502.64670807453405</v>
      </c>
      <c r="L1034" s="38">
        <f t="shared" si="240"/>
        <v>473.079254658385</v>
      </c>
      <c r="M1034" s="38">
        <f t="shared" si="241"/>
        <v>413.94434782608687</v>
      </c>
      <c r="N1034" s="51">
        <v>279.2</v>
      </c>
    </row>
    <row r="1035" spans="2:14" ht="12.75" customHeight="1">
      <c r="B1035" s="46" t="s">
        <v>1269</v>
      </c>
      <c r="C1035" s="134" t="s">
        <v>1270</v>
      </c>
      <c r="D1035" s="290">
        <v>1.2</v>
      </c>
      <c r="E1035" s="290"/>
      <c r="F1035" s="290">
        <v>1.2</v>
      </c>
      <c r="G1035" s="290"/>
      <c r="H1035" s="124">
        <v>1.5</v>
      </c>
      <c r="I1035" s="257">
        <f t="shared" si="237"/>
        <v>602.8922360248447</v>
      </c>
      <c r="J1035" s="38">
        <f t="shared" si="238"/>
        <v>542.6030124223603</v>
      </c>
      <c r="K1035" s="38">
        <f t="shared" si="239"/>
        <v>512.458400621118</v>
      </c>
      <c r="L1035" s="38">
        <f t="shared" si="240"/>
        <v>482.31378881987575</v>
      </c>
      <c r="M1035" s="38">
        <f t="shared" si="241"/>
        <v>422.02456521739134</v>
      </c>
      <c r="N1035" s="51">
        <v>284.65</v>
      </c>
    </row>
    <row r="1036" spans="2:14" ht="12.75" customHeight="1">
      <c r="B1036" s="46" t="s">
        <v>1271</v>
      </c>
      <c r="C1036" s="134" t="s">
        <v>1272</v>
      </c>
      <c r="D1036" s="290">
        <v>1.2</v>
      </c>
      <c r="E1036" s="290"/>
      <c r="F1036" s="290">
        <v>1.2</v>
      </c>
      <c r="G1036" s="290"/>
      <c r="H1036" s="124">
        <v>1.5</v>
      </c>
      <c r="I1036" s="257">
        <f t="shared" si="237"/>
        <v>709.9577639751552</v>
      </c>
      <c r="J1036" s="38">
        <f t="shared" si="238"/>
        <v>638.9619875776397</v>
      </c>
      <c r="K1036" s="38">
        <f t="shared" si="239"/>
        <v>603.4640993788819</v>
      </c>
      <c r="L1036" s="38">
        <f t="shared" si="240"/>
        <v>567.9662111801242</v>
      </c>
      <c r="M1036" s="38">
        <f t="shared" si="241"/>
        <v>496.9704347826087</v>
      </c>
      <c r="N1036" s="51">
        <v>335.2</v>
      </c>
    </row>
    <row r="1037" spans="2:14" ht="12.75" customHeight="1">
      <c r="B1037" s="46" t="s">
        <v>1273</v>
      </c>
      <c r="C1037" s="134" t="s">
        <v>1274</v>
      </c>
      <c r="D1037" s="290">
        <v>1.2</v>
      </c>
      <c r="E1037" s="290"/>
      <c r="F1037" s="290">
        <v>1.2</v>
      </c>
      <c r="G1037" s="290"/>
      <c r="H1037" s="124">
        <v>1.5</v>
      </c>
      <c r="I1037" s="257">
        <f t="shared" si="237"/>
        <v>883.8465838509318</v>
      </c>
      <c r="J1037" s="38">
        <f t="shared" si="238"/>
        <v>795.4619254658386</v>
      </c>
      <c r="K1037" s="38">
        <f t="shared" si="239"/>
        <v>751.269596273292</v>
      </c>
      <c r="L1037" s="38">
        <f t="shared" si="240"/>
        <v>707.0772670807455</v>
      </c>
      <c r="M1037" s="38">
        <f t="shared" si="241"/>
        <v>618.6926086956523</v>
      </c>
      <c r="N1037" s="51">
        <v>417.3</v>
      </c>
    </row>
    <row r="1038" spans="1:14" s="14" customFormat="1" ht="12.75" customHeight="1">
      <c r="A1038" s="64"/>
      <c r="B1038" s="57" t="s">
        <v>1275</v>
      </c>
      <c r="C1038" s="221" t="s">
        <v>1276</v>
      </c>
      <c r="D1038" s="277">
        <v>1.2</v>
      </c>
      <c r="E1038" s="277"/>
      <c r="F1038" s="277">
        <v>1.2</v>
      </c>
      <c r="G1038" s="277"/>
      <c r="H1038" s="124">
        <v>1.5</v>
      </c>
      <c r="I1038" s="257">
        <f t="shared" si="237"/>
        <v>889.5652173913044</v>
      </c>
      <c r="J1038" s="38">
        <f t="shared" si="238"/>
        <v>800.608695652174</v>
      </c>
      <c r="K1038" s="38">
        <f t="shared" si="239"/>
        <v>756.1304347826087</v>
      </c>
      <c r="L1038" s="38">
        <f t="shared" si="240"/>
        <v>711.6521739130435</v>
      </c>
      <c r="M1038" s="38">
        <f t="shared" si="241"/>
        <v>622.6956521739131</v>
      </c>
      <c r="N1038" s="51">
        <v>420</v>
      </c>
    </row>
    <row r="1039" spans="2:14" ht="12.75" customHeight="1">
      <c r="B1039" s="46" t="s">
        <v>1277</v>
      </c>
      <c r="C1039" s="134" t="s">
        <v>1278</v>
      </c>
      <c r="D1039" s="290">
        <v>1.2</v>
      </c>
      <c r="E1039" s="290"/>
      <c r="F1039" s="290">
        <v>1.2</v>
      </c>
      <c r="G1039" s="290"/>
      <c r="H1039" s="124">
        <v>1.5</v>
      </c>
      <c r="I1039" s="257">
        <f t="shared" si="237"/>
        <v>1258.7559627329192</v>
      </c>
      <c r="J1039" s="38">
        <f t="shared" si="238"/>
        <v>1132.8803664596273</v>
      </c>
      <c r="K1039" s="38">
        <f t="shared" si="239"/>
        <v>1069.9425683229813</v>
      </c>
      <c r="L1039" s="38">
        <f t="shared" si="240"/>
        <v>1007.0047701863355</v>
      </c>
      <c r="M1039" s="38">
        <f t="shared" si="241"/>
        <v>881.1291739130436</v>
      </c>
      <c r="N1039" s="51">
        <v>594.31</v>
      </c>
    </row>
    <row r="1040" spans="2:14" ht="12.75" customHeight="1">
      <c r="B1040" s="46" t="s">
        <v>1279</v>
      </c>
      <c r="C1040" s="134" t="s">
        <v>1280</v>
      </c>
      <c r="D1040" s="290">
        <v>1.2</v>
      </c>
      <c r="E1040" s="290"/>
      <c r="F1040" s="290">
        <v>1.2</v>
      </c>
      <c r="G1040" s="290"/>
      <c r="H1040" s="124">
        <v>1.5</v>
      </c>
      <c r="I1040" s="257">
        <f t="shared" si="237"/>
        <v>1372.789751552795</v>
      </c>
      <c r="J1040" s="38">
        <f t="shared" si="238"/>
        <v>1235.5107763975154</v>
      </c>
      <c r="K1040" s="38">
        <f t="shared" si="239"/>
        <v>1166.8712888198756</v>
      </c>
      <c r="L1040" s="38">
        <f t="shared" si="240"/>
        <v>1098.231801242236</v>
      </c>
      <c r="M1040" s="38">
        <f t="shared" si="241"/>
        <v>960.9528260869566</v>
      </c>
      <c r="N1040" s="51">
        <v>648.15</v>
      </c>
    </row>
    <row r="1041" spans="2:14" ht="12.75" customHeight="1">
      <c r="B1041" s="46" t="s">
        <v>1281</v>
      </c>
      <c r="C1041" s="134" t="s">
        <v>1282</v>
      </c>
      <c r="D1041" s="290">
        <v>1.2</v>
      </c>
      <c r="E1041" s="290"/>
      <c r="F1041" s="290">
        <v>1.2</v>
      </c>
      <c r="G1041" s="290"/>
      <c r="H1041" s="124">
        <v>1.5</v>
      </c>
      <c r="I1041" s="257">
        <f t="shared" si="237"/>
        <v>909.6863354037267</v>
      </c>
      <c r="J1041" s="38">
        <f t="shared" si="238"/>
        <v>818.717701863354</v>
      </c>
      <c r="K1041" s="38">
        <f t="shared" si="239"/>
        <v>773.2333850931677</v>
      </c>
      <c r="L1041" s="38">
        <f t="shared" si="240"/>
        <v>727.7490683229814</v>
      </c>
      <c r="M1041" s="38">
        <f t="shared" si="241"/>
        <v>636.7804347826087</v>
      </c>
      <c r="N1041" s="51">
        <v>429.5</v>
      </c>
    </row>
    <row r="1042" spans="2:14" ht="12.75" customHeight="1">
      <c r="B1042" s="46" t="s">
        <v>1283</v>
      </c>
      <c r="C1042" s="134" t="s">
        <v>1284</v>
      </c>
      <c r="D1042" s="290">
        <v>1.2</v>
      </c>
      <c r="E1042" s="290"/>
      <c r="F1042" s="290">
        <v>1.2</v>
      </c>
      <c r="G1042" s="290"/>
      <c r="H1042" s="124">
        <v>1.5</v>
      </c>
      <c r="I1042" s="257">
        <f t="shared" si="237"/>
        <v>967.4233540372671</v>
      </c>
      <c r="J1042" s="38">
        <f t="shared" si="238"/>
        <v>870.6810186335405</v>
      </c>
      <c r="K1042" s="38">
        <f t="shared" si="239"/>
        <v>822.309850931677</v>
      </c>
      <c r="L1042" s="38">
        <f t="shared" si="240"/>
        <v>773.9386832298137</v>
      </c>
      <c r="M1042" s="38">
        <f t="shared" si="241"/>
        <v>677.196347826087</v>
      </c>
      <c r="N1042" s="51">
        <v>456.76</v>
      </c>
    </row>
    <row r="1043" spans="2:14" ht="12.75" customHeight="1">
      <c r="B1043" s="46" t="s">
        <v>1285</v>
      </c>
      <c r="C1043" s="134" t="s">
        <v>1286</v>
      </c>
      <c r="D1043" s="290">
        <v>1.2</v>
      </c>
      <c r="E1043" s="290"/>
      <c r="F1043" s="290">
        <v>1.2</v>
      </c>
      <c r="G1043" s="290"/>
      <c r="H1043" s="124">
        <v>1.5</v>
      </c>
      <c r="I1043" s="257">
        <f t="shared" si="237"/>
        <v>1098.613043478261</v>
      </c>
      <c r="J1043" s="38">
        <f t="shared" si="238"/>
        <v>988.751739130435</v>
      </c>
      <c r="K1043" s="38">
        <f t="shared" si="239"/>
        <v>933.8210869565219</v>
      </c>
      <c r="L1043" s="38">
        <f t="shared" si="240"/>
        <v>878.8904347826088</v>
      </c>
      <c r="M1043" s="38">
        <f t="shared" si="241"/>
        <v>769.0291304347828</v>
      </c>
      <c r="N1043" s="51">
        <v>518.7</v>
      </c>
    </row>
    <row r="1044" spans="2:14" ht="12.75" customHeight="1">
      <c r="B1044" s="46" t="s">
        <v>1287</v>
      </c>
      <c r="C1044" s="134" t="s">
        <v>1288</v>
      </c>
      <c r="D1044" s="290">
        <v>1.2</v>
      </c>
      <c r="E1044" s="290"/>
      <c r="F1044" s="290">
        <v>1.2</v>
      </c>
      <c r="G1044" s="290"/>
      <c r="H1044" s="124">
        <v>1.5</v>
      </c>
      <c r="I1044" s="257">
        <f t="shared" si="237"/>
        <v>1245.0100621118013</v>
      </c>
      <c r="J1044" s="38">
        <f t="shared" si="238"/>
        <v>1120.5090559006212</v>
      </c>
      <c r="K1044" s="38">
        <f t="shared" si="239"/>
        <v>1058.2585527950312</v>
      </c>
      <c r="L1044" s="38">
        <f t="shared" si="240"/>
        <v>996.0080496894411</v>
      </c>
      <c r="M1044" s="38">
        <f t="shared" si="241"/>
        <v>871.507043478261</v>
      </c>
      <c r="N1044" s="51">
        <v>587.82</v>
      </c>
    </row>
    <row r="1045" spans="2:14" ht="12.75" customHeight="1">
      <c r="B1045" s="46" t="s">
        <v>1289</v>
      </c>
      <c r="C1045" s="134" t="s">
        <v>1290</v>
      </c>
      <c r="D1045" s="290">
        <v>1.2</v>
      </c>
      <c r="E1045" s="290"/>
      <c r="F1045" s="290">
        <v>1.2</v>
      </c>
      <c r="G1045" s="290"/>
      <c r="H1045" s="124">
        <v>1.5</v>
      </c>
      <c r="I1045" s="257">
        <f t="shared" si="237"/>
        <v>1011.9863354037268</v>
      </c>
      <c r="J1045" s="38">
        <f t="shared" si="238"/>
        <v>910.7877018633542</v>
      </c>
      <c r="K1045" s="38">
        <f t="shared" si="239"/>
        <v>860.1883850931678</v>
      </c>
      <c r="L1045" s="38">
        <f t="shared" si="240"/>
        <v>809.5890683229815</v>
      </c>
      <c r="M1045" s="38">
        <f t="shared" si="241"/>
        <v>708.3904347826088</v>
      </c>
      <c r="N1045" s="51">
        <v>477.8</v>
      </c>
    </row>
    <row r="1046" spans="2:14" ht="12.75" customHeight="1">
      <c r="B1046" s="46" t="s">
        <v>1291</v>
      </c>
      <c r="C1046" s="134" t="s">
        <v>1292</v>
      </c>
      <c r="D1046" s="290">
        <v>1.2</v>
      </c>
      <c r="E1046" s="290"/>
      <c r="F1046" s="290">
        <v>1.2</v>
      </c>
      <c r="G1046" s="290"/>
      <c r="H1046" s="124">
        <v>1.5</v>
      </c>
      <c r="I1046" s="257">
        <f t="shared" si="237"/>
        <v>1170.6254658385092</v>
      </c>
      <c r="J1046" s="38">
        <f t="shared" si="238"/>
        <v>1053.5629192546583</v>
      </c>
      <c r="K1046" s="38">
        <f t="shared" si="239"/>
        <v>995.0316459627328</v>
      </c>
      <c r="L1046" s="38">
        <f t="shared" si="240"/>
        <v>936.5003726708073</v>
      </c>
      <c r="M1046" s="38">
        <f t="shared" si="241"/>
        <v>819.4378260869565</v>
      </c>
      <c r="N1046" s="51">
        <v>552.7</v>
      </c>
    </row>
    <row r="1047" spans="2:14" ht="12.75" customHeight="1">
      <c r="B1047" s="46" t="s">
        <v>1293</v>
      </c>
      <c r="C1047" s="134" t="s">
        <v>1294</v>
      </c>
      <c r="D1047" s="290">
        <v>1.2</v>
      </c>
      <c r="E1047" s="290"/>
      <c r="F1047" s="290">
        <v>1.2</v>
      </c>
      <c r="G1047" s="290"/>
      <c r="H1047" s="124">
        <v>1.5</v>
      </c>
      <c r="I1047" s="257">
        <f t="shared" si="237"/>
        <v>1338.583850931677</v>
      </c>
      <c r="J1047" s="38">
        <f t="shared" si="238"/>
        <v>1204.7254658385093</v>
      </c>
      <c r="K1047" s="38">
        <f t="shared" si="239"/>
        <v>1137.7962732919254</v>
      </c>
      <c r="L1047" s="38">
        <f t="shared" si="240"/>
        <v>1070.8670807453416</v>
      </c>
      <c r="M1047" s="38">
        <f t="shared" si="241"/>
        <v>937.008695652174</v>
      </c>
      <c r="N1047" s="51">
        <v>632</v>
      </c>
    </row>
    <row r="1048" spans="2:14" ht="12.75" customHeight="1">
      <c r="B1048" s="46" t="s">
        <v>1295</v>
      </c>
      <c r="C1048" s="134" t="s">
        <v>1296</v>
      </c>
      <c r="D1048" s="290">
        <v>1.2</v>
      </c>
      <c r="E1048" s="290"/>
      <c r="F1048" s="290">
        <v>1.2</v>
      </c>
      <c r="G1048" s="290"/>
      <c r="H1048" s="124">
        <v>1.5</v>
      </c>
      <c r="I1048" s="257">
        <f t="shared" si="237"/>
        <v>1356.586956521739</v>
      </c>
      <c r="J1048" s="38">
        <f t="shared" si="238"/>
        <v>1220.928260869565</v>
      </c>
      <c r="K1048" s="38">
        <f t="shared" si="239"/>
        <v>1153.0989130434782</v>
      </c>
      <c r="L1048" s="38">
        <f t="shared" si="240"/>
        <v>1085.2695652173913</v>
      </c>
      <c r="M1048" s="38">
        <f t="shared" si="241"/>
        <v>949.6108695652174</v>
      </c>
      <c r="N1048" s="51">
        <v>640.5</v>
      </c>
    </row>
    <row r="1049" spans="2:14" ht="12.75" customHeight="1">
      <c r="B1049" s="46" t="s">
        <v>1297</v>
      </c>
      <c r="C1049" s="134" t="s">
        <v>1298</v>
      </c>
      <c r="D1049" s="290">
        <v>1.2</v>
      </c>
      <c r="E1049" s="290"/>
      <c r="F1049" s="290">
        <v>1.2</v>
      </c>
      <c r="G1049" s="290"/>
      <c r="H1049" s="124">
        <v>1.5</v>
      </c>
      <c r="I1049" s="257">
        <f t="shared" si="237"/>
        <v>1469.2652173913045</v>
      </c>
      <c r="J1049" s="38">
        <f t="shared" si="238"/>
        <v>1322.338695652174</v>
      </c>
      <c r="K1049" s="38">
        <f t="shared" si="239"/>
        <v>1248.8754347826089</v>
      </c>
      <c r="L1049" s="38">
        <f t="shared" si="240"/>
        <v>1175.4121739130437</v>
      </c>
      <c r="M1049" s="38">
        <f t="shared" si="241"/>
        <v>1028.4856521739132</v>
      </c>
      <c r="N1049" s="51">
        <v>693.7</v>
      </c>
    </row>
    <row r="1050" spans="2:14" ht="12.75" customHeight="1">
      <c r="B1050" s="46" t="s">
        <v>1299</v>
      </c>
      <c r="C1050" s="134" t="s">
        <v>1300</v>
      </c>
      <c r="D1050" s="290">
        <v>1.2</v>
      </c>
      <c r="E1050" s="290"/>
      <c r="F1050" s="290">
        <v>1.2</v>
      </c>
      <c r="G1050" s="290"/>
      <c r="H1050" s="124">
        <v>1.5</v>
      </c>
      <c r="I1050" s="257">
        <f t="shared" si="237"/>
        <v>1530.5816770186336</v>
      </c>
      <c r="J1050" s="38">
        <f t="shared" si="238"/>
        <v>1377.5235093167703</v>
      </c>
      <c r="K1050" s="38">
        <f t="shared" si="239"/>
        <v>1300.9944254658385</v>
      </c>
      <c r="L1050" s="38">
        <f t="shared" si="240"/>
        <v>1224.465341614907</v>
      </c>
      <c r="M1050" s="38">
        <f t="shared" si="241"/>
        <v>1071.4071739130436</v>
      </c>
      <c r="N1050" s="51">
        <v>722.65</v>
      </c>
    </row>
    <row r="1051" spans="2:14" ht="12.75" customHeight="1">
      <c r="B1051" s="46" t="s">
        <v>1301</v>
      </c>
      <c r="C1051" s="134" t="s">
        <v>1302</v>
      </c>
      <c r="D1051" s="290">
        <v>1.2</v>
      </c>
      <c r="E1051" s="290"/>
      <c r="F1051" s="290">
        <v>1.2</v>
      </c>
      <c r="G1051" s="290"/>
      <c r="H1051" s="124">
        <v>1.5</v>
      </c>
      <c r="I1051" s="257">
        <f t="shared" si="237"/>
        <v>1846.6950310559007</v>
      </c>
      <c r="J1051" s="38">
        <f t="shared" si="238"/>
        <v>1662.0255279503106</v>
      </c>
      <c r="K1051" s="38">
        <f t="shared" si="239"/>
        <v>1569.6907763975155</v>
      </c>
      <c r="L1051" s="38">
        <f t="shared" si="240"/>
        <v>1477.3560248447207</v>
      </c>
      <c r="M1051" s="38">
        <f t="shared" si="241"/>
        <v>1292.6865217391305</v>
      </c>
      <c r="N1051" s="51">
        <v>871.9</v>
      </c>
    </row>
    <row r="1052" spans="2:14" ht="12.75" customHeight="1">
      <c r="B1052" s="46" t="s">
        <v>1303</v>
      </c>
      <c r="C1052" s="134" t="s">
        <v>1304</v>
      </c>
      <c r="D1052" s="290">
        <v>1.2</v>
      </c>
      <c r="E1052" s="290"/>
      <c r="F1052" s="290">
        <v>1.2</v>
      </c>
      <c r="G1052" s="290"/>
      <c r="H1052" s="124">
        <v>1.5</v>
      </c>
      <c r="I1052" s="257">
        <f t="shared" si="237"/>
        <v>1977.9059006211178</v>
      </c>
      <c r="J1052" s="38">
        <f t="shared" si="238"/>
        <v>1780.115310559006</v>
      </c>
      <c r="K1052" s="38">
        <f t="shared" si="239"/>
        <v>1681.2200155279502</v>
      </c>
      <c r="L1052" s="38">
        <f t="shared" si="240"/>
        <v>1582.3247204968943</v>
      </c>
      <c r="M1052" s="38">
        <f t="shared" si="241"/>
        <v>1384.5341304347826</v>
      </c>
      <c r="N1052" s="51">
        <v>933.85</v>
      </c>
    </row>
    <row r="1053" spans="2:14" ht="12.75" customHeight="1">
      <c r="B1053" s="46" t="s">
        <v>1305</v>
      </c>
      <c r="C1053" s="134" t="s">
        <v>1306</v>
      </c>
      <c r="D1053" s="290">
        <v>1.2</v>
      </c>
      <c r="E1053" s="290"/>
      <c r="F1053" s="290">
        <v>1.2</v>
      </c>
      <c r="G1053" s="290"/>
      <c r="H1053" s="124">
        <v>1.5</v>
      </c>
      <c r="I1053" s="257">
        <f t="shared" si="237"/>
        <v>1469.2652173913045</v>
      </c>
      <c r="J1053" s="38">
        <f t="shared" si="238"/>
        <v>1322.338695652174</v>
      </c>
      <c r="K1053" s="38">
        <f t="shared" si="239"/>
        <v>1248.8754347826089</v>
      </c>
      <c r="L1053" s="38">
        <f t="shared" si="240"/>
        <v>1175.4121739130437</v>
      </c>
      <c r="M1053" s="38">
        <f t="shared" si="241"/>
        <v>1028.4856521739132</v>
      </c>
      <c r="N1053" s="51">
        <v>693.7</v>
      </c>
    </row>
    <row r="1054" spans="2:14" ht="12.75" customHeight="1">
      <c r="B1054" s="46" t="s">
        <v>1307</v>
      </c>
      <c r="C1054" s="134" t="s">
        <v>1308</v>
      </c>
      <c r="D1054" s="290">
        <v>1.2</v>
      </c>
      <c r="E1054" s="290"/>
      <c r="F1054" s="290">
        <v>1.2</v>
      </c>
      <c r="G1054" s="290"/>
      <c r="H1054" s="124">
        <v>1.5</v>
      </c>
      <c r="I1054" s="257">
        <f t="shared" si="237"/>
        <v>1639.5534161490687</v>
      </c>
      <c r="J1054" s="38">
        <f t="shared" si="238"/>
        <v>1475.598074534162</v>
      </c>
      <c r="K1054" s="38">
        <f t="shared" si="239"/>
        <v>1393.6204037267082</v>
      </c>
      <c r="L1054" s="38">
        <f t="shared" si="240"/>
        <v>1311.642732919255</v>
      </c>
      <c r="M1054" s="38">
        <f t="shared" si="241"/>
        <v>1147.6873913043482</v>
      </c>
      <c r="N1054" s="51">
        <v>774.1</v>
      </c>
    </row>
    <row r="1055" spans="2:14" ht="12.75" customHeight="1">
      <c r="B1055" s="46" t="s">
        <v>1309</v>
      </c>
      <c r="C1055" s="134" t="s">
        <v>1310</v>
      </c>
      <c r="D1055" s="290">
        <v>1.5</v>
      </c>
      <c r="E1055" s="290"/>
      <c r="F1055" s="290">
        <v>1.5</v>
      </c>
      <c r="G1055" s="290"/>
      <c r="H1055" s="124">
        <v>1.5</v>
      </c>
      <c r="I1055" s="257">
        <f t="shared" si="237"/>
        <v>2045.788198757764</v>
      </c>
      <c r="J1055" s="38">
        <f t="shared" si="238"/>
        <v>1841.2093788819875</v>
      </c>
      <c r="K1055" s="38">
        <f t="shared" si="239"/>
        <v>1738.9199689440993</v>
      </c>
      <c r="L1055" s="38">
        <f t="shared" si="240"/>
        <v>1636.6305590062111</v>
      </c>
      <c r="M1055" s="38">
        <f t="shared" si="241"/>
        <v>1432.051739130435</v>
      </c>
      <c r="N1055" s="51">
        <v>965.9</v>
      </c>
    </row>
    <row r="1056" spans="2:14" ht="12.75" customHeight="1">
      <c r="B1056" s="46" t="s">
        <v>1311</v>
      </c>
      <c r="C1056" s="134" t="s">
        <v>1312</v>
      </c>
      <c r="D1056" s="290">
        <v>1.5</v>
      </c>
      <c r="E1056" s="290"/>
      <c r="F1056" s="290">
        <v>1.5</v>
      </c>
      <c r="G1056" s="290"/>
      <c r="H1056" s="124">
        <v>1.5</v>
      </c>
      <c r="I1056" s="257">
        <f t="shared" si="237"/>
        <v>2187.6950310559005</v>
      </c>
      <c r="J1056" s="38">
        <f t="shared" si="238"/>
        <v>1968.9255279503104</v>
      </c>
      <c r="K1056" s="38">
        <f t="shared" si="239"/>
        <v>1859.5407763975154</v>
      </c>
      <c r="L1056" s="38">
        <f t="shared" si="240"/>
        <v>1750.1560248447204</v>
      </c>
      <c r="M1056" s="38">
        <f t="shared" si="241"/>
        <v>1531.3865217391306</v>
      </c>
      <c r="N1056" s="51">
        <v>1032.9</v>
      </c>
    </row>
    <row r="1057" spans="2:14" ht="12.75" customHeight="1">
      <c r="B1057" s="46" t="s">
        <v>1313</v>
      </c>
      <c r="C1057" s="134" t="s">
        <v>1314</v>
      </c>
      <c r="D1057" s="290">
        <v>1.5</v>
      </c>
      <c r="E1057" s="290"/>
      <c r="F1057" s="290">
        <v>1.5</v>
      </c>
      <c r="G1057" s="290"/>
      <c r="H1057" s="124">
        <v>1.5</v>
      </c>
      <c r="I1057" s="257">
        <f t="shared" si="237"/>
        <v>2492.9006211180126</v>
      </c>
      <c r="J1057" s="38">
        <f t="shared" si="238"/>
        <v>2243.6105590062116</v>
      </c>
      <c r="K1057" s="38">
        <f t="shared" si="239"/>
        <v>2118.965527950311</v>
      </c>
      <c r="L1057" s="38">
        <f t="shared" si="240"/>
        <v>1994.32049689441</v>
      </c>
      <c r="M1057" s="38">
        <f t="shared" si="241"/>
        <v>1745.030434782609</v>
      </c>
      <c r="N1057" s="51">
        <v>1177</v>
      </c>
    </row>
    <row r="1058" spans="2:14" ht="12.75" customHeight="1">
      <c r="B1058" s="46" t="s">
        <v>1315</v>
      </c>
      <c r="C1058" s="134" t="s">
        <v>1316</v>
      </c>
      <c r="D1058" s="290">
        <v>1.5</v>
      </c>
      <c r="E1058" s="290"/>
      <c r="F1058" s="290">
        <v>1.5</v>
      </c>
      <c r="G1058" s="290"/>
      <c r="H1058" s="124">
        <v>1.5</v>
      </c>
      <c r="I1058" s="257">
        <f t="shared" si="237"/>
        <v>2626.970807453416</v>
      </c>
      <c r="J1058" s="38">
        <f t="shared" si="238"/>
        <v>2364.2737267080743</v>
      </c>
      <c r="K1058" s="38">
        <f t="shared" si="239"/>
        <v>2232.9251863354034</v>
      </c>
      <c r="L1058" s="38">
        <f t="shared" si="240"/>
        <v>2101.576645962733</v>
      </c>
      <c r="M1058" s="38">
        <f t="shared" si="241"/>
        <v>1838.8795652173915</v>
      </c>
      <c r="N1058" s="51">
        <v>1240.3</v>
      </c>
    </row>
    <row r="1059" spans="2:14" ht="12.75" customHeight="1">
      <c r="B1059" s="46" t="s">
        <v>1317</v>
      </c>
      <c r="C1059" s="134" t="s">
        <v>1318</v>
      </c>
      <c r="D1059" s="290">
        <v>1.5</v>
      </c>
      <c r="E1059" s="290"/>
      <c r="F1059" s="290">
        <v>1.5</v>
      </c>
      <c r="G1059" s="290"/>
      <c r="H1059" s="124">
        <v>1.5</v>
      </c>
      <c r="I1059" s="257">
        <f t="shared" si="237"/>
        <v>2922.4335403726704</v>
      </c>
      <c r="J1059" s="38">
        <f t="shared" si="238"/>
        <v>2630.1901863354033</v>
      </c>
      <c r="K1059" s="38">
        <f t="shared" si="239"/>
        <v>2484.06850931677</v>
      </c>
      <c r="L1059" s="38">
        <f t="shared" si="240"/>
        <v>2337.9468322981365</v>
      </c>
      <c r="M1059" s="38">
        <f t="shared" si="241"/>
        <v>2045.7034782608696</v>
      </c>
      <c r="N1059" s="51">
        <v>1379.8</v>
      </c>
    </row>
    <row r="1060" spans="2:14" ht="12.75" customHeight="1">
      <c r="B1060" s="46" t="s">
        <v>1319</v>
      </c>
      <c r="C1060" s="134" t="s">
        <v>1320</v>
      </c>
      <c r="D1060" s="290">
        <v>1.5</v>
      </c>
      <c r="E1060" s="290"/>
      <c r="F1060" s="290">
        <v>1.5</v>
      </c>
      <c r="G1060" s="290"/>
      <c r="H1060" s="124">
        <v>1.5</v>
      </c>
      <c r="I1060" s="257">
        <f t="shared" si="237"/>
        <v>2307.5745341614906</v>
      </c>
      <c r="J1060" s="38">
        <f t="shared" si="238"/>
        <v>2076.8170807453416</v>
      </c>
      <c r="K1060" s="38">
        <f t="shared" si="239"/>
        <v>1961.438354037267</v>
      </c>
      <c r="L1060" s="38">
        <f t="shared" si="240"/>
        <v>1846.0596273291926</v>
      </c>
      <c r="M1060" s="38">
        <f t="shared" si="241"/>
        <v>1615.3021739130436</v>
      </c>
      <c r="N1060" s="51">
        <v>1089.5</v>
      </c>
    </row>
    <row r="1061" spans="2:14" ht="12.75" customHeight="1">
      <c r="B1061" s="46" t="s">
        <v>1321</v>
      </c>
      <c r="C1061" s="134" t="s">
        <v>1322</v>
      </c>
      <c r="D1061" s="290">
        <v>1.5</v>
      </c>
      <c r="E1061" s="290"/>
      <c r="F1061" s="290">
        <v>1.5</v>
      </c>
      <c r="G1061" s="290"/>
      <c r="H1061" s="124">
        <v>1.5</v>
      </c>
      <c r="I1061" s="257">
        <f t="shared" si="237"/>
        <v>2727.1527950310556</v>
      </c>
      <c r="J1061" s="38">
        <f t="shared" si="238"/>
        <v>2454.43751552795</v>
      </c>
      <c r="K1061" s="38">
        <f t="shared" si="239"/>
        <v>2318.0798757763973</v>
      </c>
      <c r="L1061" s="38">
        <f t="shared" si="240"/>
        <v>2181.7222360248447</v>
      </c>
      <c r="M1061" s="38">
        <f t="shared" si="241"/>
        <v>1909.006956521739</v>
      </c>
      <c r="N1061" s="51">
        <v>1287.6</v>
      </c>
    </row>
    <row r="1062" spans="2:14" ht="12.75" customHeight="1">
      <c r="B1062" s="46" t="s">
        <v>1323</v>
      </c>
      <c r="C1062" s="134" t="s">
        <v>1324</v>
      </c>
      <c r="D1062" s="290">
        <v>1.5</v>
      </c>
      <c r="E1062" s="290"/>
      <c r="F1062" s="290">
        <v>1.5</v>
      </c>
      <c r="G1062" s="290"/>
      <c r="H1062" s="124">
        <v>1.5</v>
      </c>
      <c r="I1062" s="257">
        <f t="shared" si="237"/>
        <v>3258.13850931677</v>
      </c>
      <c r="J1062" s="38">
        <f t="shared" si="238"/>
        <v>2932.3246583850932</v>
      </c>
      <c r="K1062" s="38">
        <f t="shared" si="239"/>
        <v>2769.4177329192544</v>
      </c>
      <c r="L1062" s="38">
        <f t="shared" si="240"/>
        <v>2606.5108074534164</v>
      </c>
      <c r="M1062" s="38">
        <f t="shared" si="241"/>
        <v>2280.696956521739</v>
      </c>
      <c r="N1062" s="51">
        <v>1538.3</v>
      </c>
    </row>
    <row r="1063" spans="2:14" ht="12.75" customHeight="1">
      <c r="B1063" s="46" t="s">
        <v>1325</v>
      </c>
      <c r="C1063" s="134" t="s">
        <v>1326</v>
      </c>
      <c r="D1063" s="290">
        <v>1.5</v>
      </c>
      <c r="E1063" s="290"/>
      <c r="F1063" s="290">
        <v>1.5</v>
      </c>
      <c r="G1063" s="290"/>
      <c r="H1063" s="124">
        <v>1.5</v>
      </c>
      <c r="I1063" s="257">
        <f t="shared" si="237"/>
        <v>3439.863975155279</v>
      </c>
      <c r="J1063" s="38">
        <f t="shared" si="238"/>
        <v>3095.8775776397515</v>
      </c>
      <c r="K1063" s="38">
        <f t="shared" si="239"/>
        <v>2923.8843788819872</v>
      </c>
      <c r="L1063" s="38">
        <f t="shared" si="240"/>
        <v>2751.8911801242234</v>
      </c>
      <c r="M1063" s="38">
        <f t="shared" si="241"/>
        <v>2407.9047826086958</v>
      </c>
      <c r="N1063" s="51">
        <v>1624.1</v>
      </c>
    </row>
    <row r="1064" spans="2:14" ht="12.75" customHeight="1">
      <c r="B1064" s="46" t="s">
        <v>1327</v>
      </c>
      <c r="C1064" s="134" t="s">
        <v>1328</v>
      </c>
      <c r="D1064" s="290">
        <v>1.5</v>
      </c>
      <c r="E1064" s="290"/>
      <c r="F1064" s="290">
        <v>1.5</v>
      </c>
      <c r="G1064" s="290"/>
      <c r="H1064" s="124">
        <v>1.5</v>
      </c>
      <c r="I1064" s="257">
        <f t="shared" si="237"/>
        <v>3930.819254658385</v>
      </c>
      <c r="J1064" s="38">
        <f t="shared" si="238"/>
        <v>3537.7373291925464</v>
      </c>
      <c r="K1064" s="38">
        <f t="shared" si="239"/>
        <v>3341.1963664596274</v>
      </c>
      <c r="L1064" s="38">
        <f t="shared" si="240"/>
        <v>3144.6554037267083</v>
      </c>
      <c r="M1064" s="38">
        <f t="shared" si="241"/>
        <v>2751.5734782608697</v>
      </c>
      <c r="N1064" s="51">
        <v>1855.9</v>
      </c>
    </row>
    <row r="1065" spans="2:14" ht="12.75" customHeight="1">
      <c r="B1065" s="46" t="s">
        <v>1329</v>
      </c>
      <c r="C1065" s="134" t="s">
        <v>1330</v>
      </c>
      <c r="D1065" s="290">
        <v>1.5</v>
      </c>
      <c r="E1065" s="290"/>
      <c r="F1065" s="290">
        <v>1.5</v>
      </c>
      <c r="G1065" s="290"/>
      <c r="H1065" s="124">
        <v>1.5</v>
      </c>
      <c r="I1065" s="257">
        <f t="shared" si="237"/>
        <v>4403.347826086957</v>
      </c>
      <c r="J1065" s="38">
        <f t="shared" si="238"/>
        <v>3963.0130434782614</v>
      </c>
      <c r="K1065" s="38">
        <f t="shared" si="239"/>
        <v>3742.845652173913</v>
      </c>
      <c r="L1065" s="38">
        <f t="shared" si="240"/>
        <v>3522.6782608695657</v>
      </c>
      <c r="M1065" s="38">
        <f t="shared" si="241"/>
        <v>3082.34347826087</v>
      </c>
      <c r="N1065" s="51">
        <v>2079</v>
      </c>
    </row>
    <row r="1066" spans="2:14" ht="12.75" customHeight="1">
      <c r="B1066" s="46" t="s">
        <v>1331</v>
      </c>
      <c r="C1066" s="134" t="s">
        <v>1332</v>
      </c>
      <c r="D1066" s="290">
        <v>1.5</v>
      </c>
      <c r="E1066" s="290"/>
      <c r="F1066" s="290">
        <v>1.5</v>
      </c>
      <c r="G1066" s="290"/>
      <c r="H1066" s="124">
        <v>1.5</v>
      </c>
      <c r="I1066" s="257">
        <f t="shared" si="237"/>
        <v>4624.934285714286</v>
      </c>
      <c r="J1066" s="38">
        <f t="shared" si="238"/>
        <v>4162.440857142858</v>
      </c>
      <c r="K1066" s="38">
        <f t="shared" si="239"/>
        <v>3931.1941428571427</v>
      </c>
      <c r="L1066" s="38">
        <f t="shared" si="240"/>
        <v>3699.9474285714286</v>
      </c>
      <c r="M1066" s="38">
        <f t="shared" si="241"/>
        <v>3237.454</v>
      </c>
      <c r="N1066" s="51">
        <v>2183.62</v>
      </c>
    </row>
    <row r="1067" spans="2:14" ht="12.75" customHeight="1">
      <c r="B1067" s="46" t="s">
        <v>1333</v>
      </c>
      <c r="C1067" s="134" t="s">
        <v>1334</v>
      </c>
      <c r="D1067" s="290">
        <v>1.5</v>
      </c>
      <c r="E1067" s="290"/>
      <c r="F1067" s="290">
        <v>1.5</v>
      </c>
      <c r="G1067" s="290"/>
      <c r="H1067" s="124">
        <v>1.5</v>
      </c>
      <c r="I1067" s="257">
        <f t="shared" si="237"/>
        <v>5292.701242236025</v>
      </c>
      <c r="J1067" s="38">
        <f t="shared" si="238"/>
        <v>4763.431118012422</v>
      </c>
      <c r="K1067" s="38">
        <f t="shared" si="239"/>
        <v>4498.7960559006215</v>
      </c>
      <c r="L1067" s="38">
        <f t="shared" si="240"/>
        <v>4234.16099378882</v>
      </c>
      <c r="M1067" s="38">
        <f t="shared" si="241"/>
        <v>3704.8908695652176</v>
      </c>
      <c r="N1067" s="51">
        <v>2498.9</v>
      </c>
    </row>
    <row r="1068" spans="2:14" ht="13.5">
      <c r="B1068" s="46" t="s">
        <v>1335</v>
      </c>
      <c r="C1068" s="134" t="s">
        <v>1336</v>
      </c>
      <c r="D1068" s="290">
        <v>1.5</v>
      </c>
      <c r="E1068" s="290"/>
      <c r="F1068" s="290">
        <v>1.5</v>
      </c>
      <c r="G1068" s="290"/>
      <c r="H1068" s="124">
        <v>1.5</v>
      </c>
      <c r="I1068" s="257">
        <f t="shared" si="237"/>
        <v>6190.9503105590065</v>
      </c>
      <c r="J1068" s="38">
        <f t="shared" si="238"/>
        <v>5571.855279503106</v>
      </c>
      <c r="K1068" s="38">
        <f t="shared" si="239"/>
        <v>5262.3077639751555</v>
      </c>
      <c r="L1068" s="38">
        <f t="shared" si="240"/>
        <v>4952.760248447205</v>
      </c>
      <c r="M1068" s="38">
        <f t="shared" si="241"/>
        <v>4333.665217391305</v>
      </c>
      <c r="N1068" s="51">
        <v>2923</v>
      </c>
    </row>
    <row r="1069" spans="2:14" ht="13.5">
      <c r="B1069" s="46" t="s">
        <v>1337</v>
      </c>
      <c r="C1069" s="134" t="s">
        <v>1338</v>
      </c>
      <c r="D1069" s="290">
        <v>1.5</v>
      </c>
      <c r="E1069" s="290"/>
      <c r="F1069" s="290">
        <v>1.5</v>
      </c>
      <c r="G1069" s="290"/>
      <c r="H1069" s="124">
        <v>1.5</v>
      </c>
      <c r="I1069" s="257">
        <f t="shared" si="237"/>
        <v>6273.976397515527</v>
      </c>
      <c r="J1069" s="38">
        <f t="shared" si="238"/>
        <v>5646.578757763975</v>
      </c>
      <c r="K1069" s="38">
        <f t="shared" si="239"/>
        <v>5332.879937888199</v>
      </c>
      <c r="L1069" s="38">
        <f t="shared" si="240"/>
        <v>5019.181118012422</v>
      </c>
      <c r="M1069" s="38">
        <f t="shared" si="241"/>
        <v>4391.78347826087</v>
      </c>
      <c r="N1069" s="51">
        <v>2962.2</v>
      </c>
    </row>
    <row r="1070" spans="2:14" ht="12.75">
      <c r="B1070" s="274" t="s">
        <v>1339</v>
      </c>
      <c r="C1070" s="274"/>
      <c r="D1070" s="274"/>
      <c r="E1070" s="274"/>
      <c r="F1070" s="274"/>
      <c r="G1070" s="274"/>
      <c r="H1070" s="274"/>
      <c r="I1070" s="274"/>
      <c r="J1070" s="275"/>
      <c r="K1070" s="275"/>
      <c r="L1070" s="275"/>
      <c r="M1070" s="275"/>
      <c r="N1070"/>
    </row>
    <row r="1071" spans="2:14" ht="12.75">
      <c r="B1071" s="94"/>
      <c r="C1071" s="15"/>
      <c r="D1071" s="15"/>
      <c r="E1071" s="15"/>
      <c r="F1071" s="15"/>
      <c r="G1071" s="15"/>
      <c r="H1071" s="222"/>
      <c r="I1071" s="71"/>
      <c r="J1071" s="72"/>
      <c r="K1071" s="72"/>
      <c r="L1071" s="72"/>
      <c r="M1071" s="72"/>
      <c r="N1071" s="71"/>
    </row>
    <row r="1072" spans="2:14" ht="15.75">
      <c r="B1072" s="313" t="s">
        <v>1250</v>
      </c>
      <c r="C1072" s="313"/>
      <c r="D1072" s="313"/>
      <c r="E1072" s="313"/>
      <c r="F1072" s="313"/>
      <c r="G1072" s="313"/>
      <c r="H1072" s="313"/>
      <c r="I1072" s="259"/>
      <c r="J1072" s="58"/>
      <c r="K1072" s="61"/>
      <c r="L1072" s="61"/>
      <c r="M1072" s="61"/>
      <c r="N1072" s="58"/>
    </row>
    <row r="1073" spans="2:14" ht="14.25" customHeight="1">
      <c r="B1073" s="276" t="s">
        <v>1340</v>
      </c>
      <c r="C1073" s="276"/>
      <c r="D1073" s="276"/>
      <c r="E1073" s="276"/>
      <c r="F1073" s="276"/>
      <c r="G1073" s="276"/>
      <c r="H1073" s="276"/>
      <c r="I1073" s="27"/>
      <c r="J1073" s="46"/>
      <c r="K1073" s="61"/>
      <c r="L1073" s="61"/>
      <c r="M1073" s="61"/>
      <c r="N1073" s="46"/>
    </row>
    <row r="1074" spans="2:14" ht="14.25" customHeight="1">
      <c r="B1074" s="304" t="s">
        <v>1747</v>
      </c>
      <c r="C1074" s="304" t="s">
        <v>1252</v>
      </c>
      <c r="D1074" s="305" t="s">
        <v>835</v>
      </c>
      <c r="E1074" s="305"/>
      <c r="F1074" s="305"/>
      <c r="G1074" s="305"/>
      <c r="H1074" s="305"/>
      <c r="I1074" s="301" t="s">
        <v>1750</v>
      </c>
      <c r="J1074" s="301" t="s">
        <v>1750</v>
      </c>
      <c r="K1074" s="301" t="s">
        <v>1253</v>
      </c>
      <c r="L1074" s="301" t="s">
        <v>1750</v>
      </c>
      <c r="M1074" s="301" t="s">
        <v>1750</v>
      </c>
      <c r="N1074" s="298" t="s">
        <v>1750</v>
      </c>
    </row>
    <row r="1075" spans="2:14" ht="21.75" customHeight="1">
      <c r="B1075" s="304"/>
      <c r="C1075" s="304"/>
      <c r="D1075" s="298" t="s">
        <v>1254</v>
      </c>
      <c r="E1075" s="298"/>
      <c r="F1075" s="298" t="s">
        <v>1255</v>
      </c>
      <c r="G1075" s="298"/>
      <c r="H1075" s="29" t="s">
        <v>1256</v>
      </c>
      <c r="I1075" s="301"/>
      <c r="J1075" s="301"/>
      <c r="K1075" s="301"/>
      <c r="L1075" s="301"/>
      <c r="M1075" s="301"/>
      <c r="N1075" s="298"/>
    </row>
    <row r="1076" spans="2:14" ht="13.5">
      <c r="B1076" s="113" t="s">
        <v>1341</v>
      </c>
      <c r="C1076" s="134" t="s">
        <v>1342</v>
      </c>
      <c r="D1076" s="290">
        <v>1.2</v>
      </c>
      <c r="E1076" s="290"/>
      <c r="F1076" s="290">
        <v>1.2</v>
      </c>
      <c r="G1076" s="290"/>
      <c r="H1076" s="124">
        <v>1.5</v>
      </c>
      <c r="I1076" s="257">
        <f>(N1076/8.05)*$D$8*1.1</f>
        <v>1007.1149068322982</v>
      </c>
      <c r="J1076" s="38">
        <f>I1076*0.95</f>
        <v>956.7591614906834</v>
      </c>
      <c r="K1076" s="38">
        <f>I1076*0.9</f>
        <v>906.4034161490683</v>
      </c>
      <c r="L1076" s="38">
        <f>I1076*0.85</f>
        <v>856.0476708074534</v>
      </c>
      <c r="M1076" s="38">
        <f>I1076*0.8</f>
        <v>805.6919254658386</v>
      </c>
      <c r="N1076" s="51">
        <v>475.5</v>
      </c>
    </row>
    <row r="1077" spans="2:14" ht="13.5">
      <c r="B1077" s="46" t="s">
        <v>1343</v>
      </c>
      <c r="C1077" s="134" t="s">
        <v>1344</v>
      </c>
      <c r="D1077" s="290">
        <v>1.2</v>
      </c>
      <c r="E1077" s="290"/>
      <c r="F1077" s="290">
        <v>1.2</v>
      </c>
      <c r="G1077" s="290"/>
      <c r="H1077" s="124">
        <v>1.5</v>
      </c>
      <c r="I1077" s="257">
        <f>(N1077/8.05)*$D$8*1.1</f>
        <v>1124.1350931677018</v>
      </c>
      <c r="J1077" s="38">
        <f>I1077*0.95</f>
        <v>1067.9283385093167</v>
      </c>
      <c r="K1077" s="38">
        <f>I1077*0.9</f>
        <v>1011.7215838509317</v>
      </c>
      <c r="L1077" s="38">
        <f>I1077*0.85</f>
        <v>955.5148291925465</v>
      </c>
      <c r="M1077" s="38">
        <f>I1077*0.8</f>
        <v>899.3080745341615</v>
      </c>
      <c r="N1077" s="51">
        <v>530.75</v>
      </c>
    </row>
    <row r="1078" spans="2:14" ht="13.5">
      <c r="B1078" s="46" t="s">
        <v>1345</v>
      </c>
      <c r="C1078" s="134" t="s">
        <v>1346</v>
      </c>
      <c r="D1078" s="290">
        <v>1.2</v>
      </c>
      <c r="E1078" s="290"/>
      <c r="F1078" s="290">
        <v>1.2</v>
      </c>
      <c r="G1078" s="290"/>
      <c r="H1078" s="124">
        <v>1.5</v>
      </c>
      <c r="I1078" s="257">
        <f>(N1078/8.05)*$D$8*1.1</f>
        <v>1346.844099378882</v>
      </c>
      <c r="J1078" s="38">
        <f>I1078*0.95</f>
        <v>1279.501894409938</v>
      </c>
      <c r="K1078" s="38">
        <f>I1078*0.9</f>
        <v>1212.1596894409938</v>
      </c>
      <c r="L1078" s="38">
        <f>I1078*0.85</f>
        <v>1144.8174844720497</v>
      </c>
      <c r="M1078" s="38">
        <f>I1078*0.8</f>
        <v>1077.4752795031056</v>
      </c>
      <c r="N1078" s="51">
        <v>635.9</v>
      </c>
    </row>
    <row r="1079" spans="2:14" ht="13.5">
      <c r="B1079" s="46" t="s">
        <v>1347</v>
      </c>
      <c r="C1079" s="134" t="s">
        <v>1348</v>
      </c>
      <c r="D1079" s="290">
        <v>1.2</v>
      </c>
      <c r="E1079" s="290"/>
      <c r="F1079" s="290">
        <v>1.2</v>
      </c>
      <c r="G1079" s="290"/>
      <c r="H1079" s="124">
        <v>1.5</v>
      </c>
      <c r="I1079" s="257">
        <f>(N1079/8.05)*$D$8*1.1</f>
        <v>1605.9829192546586</v>
      </c>
      <c r="J1079" s="38">
        <f>I1079*0.95</f>
        <v>1525.6837732919257</v>
      </c>
      <c r="K1079" s="38">
        <f>I1079*0.9</f>
        <v>1445.3846273291927</v>
      </c>
      <c r="L1079" s="38">
        <f>I1079*0.85</f>
        <v>1365.0854813664598</v>
      </c>
      <c r="M1079" s="38">
        <f>I1079*0.8</f>
        <v>1284.786335403727</v>
      </c>
      <c r="N1079" s="51">
        <v>758.25</v>
      </c>
    </row>
    <row r="1080" spans="2:14" ht="13.5">
      <c r="B1080" s="46" t="s">
        <v>1349</v>
      </c>
      <c r="C1080" s="134" t="s">
        <v>1350</v>
      </c>
      <c r="D1080" s="290">
        <v>1.2</v>
      </c>
      <c r="E1080" s="290"/>
      <c r="F1080" s="290">
        <v>1.2</v>
      </c>
      <c r="G1080" s="290"/>
      <c r="H1080" s="124">
        <v>1.5</v>
      </c>
      <c r="I1080" s="257">
        <f>(N1080/8.05)*$D$8*1.1</f>
        <v>1965.3037267080745</v>
      </c>
      <c r="J1080" s="38">
        <f>I1080*0.95</f>
        <v>1867.038540372671</v>
      </c>
      <c r="K1080" s="38">
        <f>I1080*0.9</f>
        <v>1768.7733540372672</v>
      </c>
      <c r="L1080" s="38">
        <f>I1080*0.85</f>
        <v>1670.5081677018632</v>
      </c>
      <c r="M1080" s="38">
        <f>I1080*0.8</f>
        <v>1572.2429813664596</v>
      </c>
      <c r="N1080" s="51">
        <v>927.9</v>
      </c>
    </row>
    <row r="1081" spans="2:14" ht="12.75">
      <c r="B1081" s="94"/>
      <c r="C1081" s="15"/>
      <c r="D1081" s="15"/>
      <c r="E1081" s="15"/>
      <c r="F1081" s="15"/>
      <c r="G1081" s="15"/>
      <c r="H1081" s="222"/>
      <c r="I1081" s="71"/>
      <c r="J1081" s="72"/>
      <c r="K1081" s="72"/>
      <c r="L1081" s="72"/>
      <c r="M1081" s="72"/>
      <c r="N1081" s="71"/>
    </row>
    <row r="1082" spans="2:14" ht="13.5" customHeight="1">
      <c r="B1082" s="292" t="s">
        <v>1351</v>
      </c>
      <c r="C1082" s="292"/>
      <c r="D1082" s="292"/>
      <c r="E1082" s="292"/>
      <c r="F1082" s="292"/>
      <c r="G1082" s="292"/>
      <c r="H1082" s="292"/>
      <c r="I1082" s="27"/>
      <c r="J1082" s="46"/>
      <c r="K1082" s="61"/>
      <c r="L1082" s="61"/>
      <c r="M1082" s="61"/>
      <c r="N1082" s="46"/>
    </row>
    <row r="1083" spans="2:14" ht="12.75" customHeight="1">
      <c r="B1083" s="304" t="s">
        <v>1747</v>
      </c>
      <c r="C1083" s="304" t="s">
        <v>1252</v>
      </c>
      <c r="D1083" s="305" t="s">
        <v>835</v>
      </c>
      <c r="E1083" s="305"/>
      <c r="F1083" s="305"/>
      <c r="G1083" s="305"/>
      <c r="H1083" s="305"/>
      <c r="I1083" s="301" t="s">
        <v>1750</v>
      </c>
      <c r="J1083" s="301" t="s">
        <v>1750</v>
      </c>
      <c r="K1083" s="301" t="s">
        <v>1750</v>
      </c>
      <c r="L1083" s="301" t="s">
        <v>1750</v>
      </c>
      <c r="M1083" s="301" t="s">
        <v>1750</v>
      </c>
      <c r="N1083" s="298" t="s">
        <v>1750</v>
      </c>
    </row>
    <row r="1084" spans="2:14" ht="21.75" customHeight="1">
      <c r="B1084" s="304"/>
      <c r="C1084" s="304"/>
      <c r="D1084" s="298" t="s">
        <v>1254</v>
      </c>
      <c r="E1084" s="298"/>
      <c r="F1084" s="298" t="s">
        <v>1255</v>
      </c>
      <c r="G1084" s="298"/>
      <c r="H1084" s="298"/>
      <c r="I1084" s="301"/>
      <c r="J1084" s="301"/>
      <c r="K1084" s="301"/>
      <c r="L1084" s="301"/>
      <c r="M1084" s="301"/>
      <c r="N1084" s="298"/>
    </row>
    <row r="1085" spans="2:14" ht="12.75" customHeight="1">
      <c r="B1085" s="46" t="s">
        <v>1352</v>
      </c>
      <c r="C1085" s="134" t="s">
        <v>1353</v>
      </c>
      <c r="D1085" s="290">
        <v>1.5</v>
      </c>
      <c r="E1085" s="290"/>
      <c r="F1085" s="290">
        <v>2</v>
      </c>
      <c r="G1085" s="290"/>
      <c r="H1085" s="290"/>
      <c r="I1085" s="257">
        <f aca="true" t="shared" si="242" ref="I1085:I1098">(N1085/8.05)*$D$8*1.1</f>
        <v>4840.717391304348</v>
      </c>
      <c r="J1085" s="38">
        <f aca="true" t="shared" si="243" ref="J1085:J1098">I1085*1</f>
        <v>4840.717391304348</v>
      </c>
      <c r="K1085" s="38">
        <f aca="true" t="shared" si="244" ref="K1085:K1098">I1085*1</f>
        <v>4840.717391304348</v>
      </c>
      <c r="L1085" s="38">
        <f aca="true" t="shared" si="245" ref="L1085:L1098">I1085*0.9</f>
        <v>4356.645652173914</v>
      </c>
      <c r="M1085" s="38">
        <f aca="true" t="shared" si="246" ref="M1085:M1098">I1085*0.9</f>
        <v>4356.645652173914</v>
      </c>
      <c r="N1085" s="51">
        <v>2285.5</v>
      </c>
    </row>
    <row r="1086" spans="2:14" ht="12.75" customHeight="1">
      <c r="B1086" s="46" t="s">
        <v>1354</v>
      </c>
      <c r="C1086" s="134" t="s">
        <v>1355</v>
      </c>
      <c r="D1086" s="290">
        <v>1.5</v>
      </c>
      <c r="E1086" s="290"/>
      <c r="F1086" s="290">
        <v>2</v>
      </c>
      <c r="G1086" s="290"/>
      <c r="H1086" s="290"/>
      <c r="I1086" s="257">
        <f t="shared" si="242"/>
        <v>5056.5428571428565</v>
      </c>
      <c r="J1086" s="38">
        <f t="shared" si="243"/>
        <v>5056.5428571428565</v>
      </c>
      <c r="K1086" s="38">
        <f t="shared" si="244"/>
        <v>5056.5428571428565</v>
      </c>
      <c r="L1086" s="38">
        <f t="shared" si="245"/>
        <v>4550.888571428571</v>
      </c>
      <c r="M1086" s="38">
        <f t="shared" si="246"/>
        <v>4550.888571428571</v>
      </c>
      <c r="N1086" s="51">
        <v>2387.4</v>
      </c>
    </row>
    <row r="1087" spans="2:14" ht="12.75" customHeight="1">
      <c r="B1087" s="46" t="s">
        <v>1356</v>
      </c>
      <c r="C1087" s="134" t="s">
        <v>1357</v>
      </c>
      <c r="D1087" s="290">
        <v>1.5</v>
      </c>
      <c r="E1087" s="290"/>
      <c r="F1087" s="290">
        <v>2</v>
      </c>
      <c r="G1087" s="290"/>
      <c r="H1087" s="290"/>
      <c r="I1087" s="257">
        <f t="shared" si="242"/>
        <v>5475.591614906832</v>
      </c>
      <c r="J1087" s="38">
        <f t="shared" si="243"/>
        <v>5475.591614906832</v>
      </c>
      <c r="K1087" s="38">
        <f t="shared" si="244"/>
        <v>5475.591614906832</v>
      </c>
      <c r="L1087" s="38">
        <f t="shared" si="245"/>
        <v>4928.032453416148</v>
      </c>
      <c r="M1087" s="38">
        <f t="shared" si="246"/>
        <v>4928.032453416148</v>
      </c>
      <c r="N1087" s="51">
        <v>2585.25</v>
      </c>
    </row>
    <row r="1088" spans="2:14" ht="12.75" customHeight="1">
      <c r="B1088" s="46" t="s">
        <v>1358</v>
      </c>
      <c r="C1088" s="134" t="s">
        <v>1359</v>
      </c>
      <c r="D1088" s="290">
        <v>1.5</v>
      </c>
      <c r="E1088" s="290"/>
      <c r="F1088" s="290">
        <v>2</v>
      </c>
      <c r="G1088" s="290"/>
      <c r="H1088" s="290"/>
      <c r="I1088" s="257">
        <f t="shared" si="242"/>
        <v>5658.77850931677</v>
      </c>
      <c r="J1088" s="38">
        <f t="shared" si="243"/>
        <v>5658.77850931677</v>
      </c>
      <c r="K1088" s="38">
        <f t="shared" si="244"/>
        <v>5658.77850931677</v>
      </c>
      <c r="L1088" s="38">
        <f t="shared" si="245"/>
        <v>5092.900658385093</v>
      </c>
      <c r="M1088" s="38">
        <f t="shared" si="246"/>
        <v>5092.900658385093</v>
      </c>
      <c r="N1088" s="51">
        <v>2671.74</v>
      </c>
    </row>
    <row r="1089" spans="2:14" ht="13.5">
      <c r="B1089" s="46" t="s">
        <v>1360</v>
      </c>
      <c r="C1089" s="134" t="s">
        <v>1361</v>
      </c>
      <c r="D1089" s="290">
        <v>1.5</v>
      </c>
      <c r="E1089" s="290"/>
      <c r="F1089" s="290">
        <v>2</v>
      </c>
      <c r="G1089" s="290"/>
      <c r="H1089" s="290"/>
      <c r="I1089" s="257">
        <f t="shared" si="242"/>
        <v>5356.453416149068</v>
      </c>
      <c r="J1089" s="38">
        <f t="shared" si="243"/>
        <v>5356.453416149068</v>
      </c>
      <c r="K1089" s="38">
        <f t="shared" si="244"/>
        <v>5356.453416149068</v>
      </c>
      <c r="L1089" s="38">
        <f t="shared" si="245"/>
        <v>4820.808074534161</v>
      </c>
      <c r="M1089" s="38">
        <f t="shared" si="246"/>
        <v>4820.808074534161</v>
      </c>
      <c r="N1089" s="51">
        <v>2529</v>
      </c>
    </row>
    <row r="1090" spans="2:14" ht="13.5">
      <c r="B1090" s="46" t="s">
        <v>1362</v>
      </c>
      <c r="C1090" s="134" t="s">
        <v>1363</v>
      </c>
      <c r="D1090" s="290">
        <v>1.5</v>
      </c>
      <c r="E1090" s="290"/>
      <c r="F1090" s="290">
        <v>2</v>
      </c>
      <c r="G1090" s="290"/>
      <c r="H1090" s="290"/>
      <c r="I1090" s="257">
        <f t="shared" si="242"/>
        <v>5423.806211180125</v>
      </c>
      <c r="J1090" s="38">
        <f t="shared" si="243"/>
        <v>5423.806211180125</v>
      </c>
      <c r="K1090" s="38">
        <f t="shared" si="244"/>
        <v>5423.806211180125</v>
      </c>
      <c r="L1090" s="38">
        <f t="shared" si="245"/>
        <v>4881.425590062112</v>
      </c>
      <c r="M1090" s="38">
        <f t="shared" si="246"/>
        <v>4881.425590062112</v>
      </c>
      <c r="N1090" s="51">
        <v>2560.8</v>
      </c>
    </row>
    <row r="1091" spans="2:14" ht="13.5">
      <c r="B1091" s="46" t="s">
        <v>1364</v>
      </c>
      <c r="C1091" s="134" t="s">
        <v>1365</v>
      </c>
      <c r="D1091" s="290">
        <v>1.5</v>
      </c>
      <c r="E1091" s="290"/>
      <c r="F1091" s="290">
        <v>2</v>
      </c>
      <c r="G1091" s="290"/>
      <c r="H1091" s="290"/>
      <c r="I1091" s="257">
        <f t="shared" si="242"/>
        <v>5842.537267080745</v>
      </c>
      <c r="J1091" s="38">
        <f t="shared" si="243"/>
        <v>5842.537267080745</v>
      </c>
      <c r="K1091" s="38">
        <f t="shared" si="244"/>
        <v>5842.537267080745</v>
      </c>
      <c r="L1091" s="38">
        <f t="shared" si="245"/>
        <v>5258.28354037267</v>
      </c>
      <c r="M1091" s="38">
        <f t="shared" si="246"/>
        <v>5258.28354037267</v>
      </c>
      <c r="N1091" s="51">
        <v>2758.5</v>
      </c>
    </row>
    <row r="1092" spans="2:14" ht="13.5">
      <c r="B1092" s="46" t="s">
        <v>1366</v>
      </c>
      <c r="C1092" s="134" t="s">
        <v>1367</v>
      </c>
      <c r="D1092" s="290">
        <v>1.5</v>
      </c>
      <c r="E1092" s="290"/>
      <c r="F1092" s="290">
        <v>2</v>
      </c>
      <c r="G1092" s="290"/>
      <c r="H1092" s="290"/>
      <c r="I1092" s="257">
        <f t="shared" si="242"/>
        <v>6087.37950310559</v>
      </c>
      <c r="J1092" s="38">
        <f t="shared" si="243"/>
        <v>6087.37950310559</v>
      </c>
      <c r="K1092" s="38">
        <f t="shared" si="244"/>
        <v>6087.37950310559</v>
      </c>
      <c r="L1092" s="38">
        <f t="shared" si="245"/>
        <v>5478.641552795031</v>
      </c>
      <c r="M1092" s="38">
        <f t="shared" si="246"/>
        <v>5478.641552795031</v>
      </c>
      <c r="N1092" s="51">
        <v>2874.1</v>
      </c>
    </row>
    <row r="1093" spans="2:14" ht="12.75" customHeight="1">
      <c r="B1093" s="46" t="s">
        <v>1368</v>
      </c>
      <c r="C1093" s="134" t="s">
        <v>1369</v>
      </c>
      <c r="D1093" s="290">
        <v>1.5</v>
      </c>
      <c r="E1093" s="290"/>
      <c r="F1093" s="290">
        <v>2</v>
      </c>
      <c r="G1093" s="290"/>
      <c r="H1093" s="290"/>
      <c r="I1093" s="257">
        <f t="shared" si="242"/>
        <v>5484.804968944099</v>
      </c>
      <c r="J1093" s="38">
        <f t="shared" si="243"/>
        <v>5484.804968944099</v>
      </c>
      <c r="K1093" s="38">
        <f t="shared" si="244"/>
        <v>5484.804968944099</v>
      </c>
      <c r="L1093" s="38">
        <f t="shared" si="245"/>
        <v>4936.324472049689</v>
      </c>
      <c r="M1093" s="38">
        <f t="shared" si="246"/>
        <v>4936.324472049689</v>
      </c>
      <c r="N1093" s="51">
        <v>2589.6</v>
      </c>
    </row>
    <row r="1094" spans="2:14" ht="12.75" customHeight="1">
      <c r="B1094" s="46" t="s">
        <v>1370</v>
      </c>
      <c r="C1094" s="134" t="s">
        <v>1371</v>
      </c>
      <c r="D1094" s="290">
        <v>1.5</v>
      </c>
      <c r="E1094" s="290"/>
      <c r="F1094" s="290">
        <v>2</v>
      </c>
      <c r="G1094" s="290"/>
      <c r="H1094" s="290"/>
      <c r="I1094" s="257">
        <f t="shared" si="242"/>
        <v>5790.857763975155</v>
      </c>
      <c r="J1094" s="38">
        <f t="shared" si="243"/>
        <v>5790.857763975155</v>
      </c>
      <c r="K1094" s="38">
        <f t="shared" si="244"/>
        <v>5790.857763975155</v>
      </c>
      <c r="L1094" s="38">
        <f t="shared" si="245"/>
        <v>5211.771987577639</v>
      </c>
      <c r="M1094" s="38">
        <f t="shared" si="246"/>
        <v>5211.771987577639</v>
      </c>
      <c r="N1094" s="51">
        <v>2734.1</v>
      </c>
    </row>
    <row r="1095" spans="2:14" ht="12.75" customHeight="1">
      <c r="B1095" s="46" t="s">
        <v>1372</v>
      </c>
      <c r="C1095" s="134" t="s">
        <v>1373</v>
      </c>
      <c r="D1095" s="290">
        <v>1.5</v>
      </c>
      <c r="E1095" s="290"/>
      <c r="F1095" s="290">
        <v>2</v>
      </c>
      <c r="G1095" s="290"/>
      <c r="H1095" s="290"/>
      <c r="I1095" s="257">
        <f t="shared" si="242"/>
        <v>5861.599378881988</v>
      </c>
      <c r="J1095" s="38">
        <f t="shared" si="243"/>
        <v>5861.599378881988</v>
      </c>
      <c r="K1095" s="38">
        <f t="shared" si="244"/>
        <v>5861.599378881988</v>
      </c>
      <c r="L1095" s="38">
        <f t="shared" si="245"/>
        <v>5275.4394409937895</v>
      </c>
      <c r="M1095" s="38">
        <f t="shared" si="246"/>
        <v>5275.4394409937895</v>
      </c>
      <c r="N1095" s="51">
        <v>2767.5</v>
      </c>
    </row>
    <row r="1096" spans="2:14" ht="12.75" customHeight="1">
      <c r="B1096" s="46" t="s">
        <v>1374</v>
      </c>
      <c r="C1096" s="134" t="s">
        <v>1375</v>
      </c>
      <c r="D1096" s="290">
        <v>1.5</v>
      </c>
      <c r="E1096" s="290"/>
      <c r="F1096" s="290">
        <v>2</v>
      </c>
      <c r="G1096" s="290"/>
      <c r="H1096" s="290"/>
      <c r="I1096" s="257">
        <f t="shared" si="242"/>
        <v>5976.395652173914</v>
      </c>
      <c r="J1096" s="38">
        <f t="shared" si="243"/>
        <v>5976.395652173914</v>
      </c>
      <c r="K1096" s="38">
        <f t="shared" si="244"/>
        <v>5976.395652173914</v>
      </c>
      <c r="L1096" s="38">
        <f t="shared" si="245"/>
        <v>5378.756086956522</v>
      </c>
      <c r="M1096" s="38">
        <f t="shared" si="246"/>
        <v>5378.756086956522</v>
      </c>
      <c r="N1096" s="51">
        <v>2821.7</v>
      </c>
    </row>
    <row r="1097" spans="2:14" ht="12.75" customHeight="1">
      <c r="B1097" s="46" t="s">
        <v>1376</v>
      </c>
      <c r="C1097" s="134" t="s">
        <v>1377</v>
      </c>
      <c r="D1097" s="290">
        <v>1.5</v>
      </c>
      <c r="E1097" s="290"/>
      <c r="F1097" s="290">
        <v>2</v>
      </c>
      <c r="G1097" s="290"/>
      <c r="H1097" s="290"/>
      <c r="I1097" s="257">
        <f t="shared" si="242"/>
        <v>6581.7236024844715</v>
      </c>
      <c r="J1097" s="38">
        <f t="shared" si="243"/>
        <v>6581.7236024844715</v>
      </c>
      <c r="K1097" s="38">
        <f t="shared" si="244"/>
        <v>6581.7236024844715</v>
      </c>
      <c r="L1097" s="38">
        <f t="shared" si="245"/>
        <v>5923.551242236024</v>
      </c>
      <c r="M1097" s="38">
        <f t="shared" si="246"/>
        <v>5923.551242236024</v>
      </c>
      <c r="N1097" s="51">
        <v>3107.5</v>
      </c>
    </row>
    <row r="1098" spans="2:14" ht="12.75" customHeight="1">
      <c r="B1098" s="46" t="s">
        <v>1378</v>
      </c>
      <c r="C1098" s="134" t="s">
        <v>1379</v>
      </c>
      <c r="D1098" s="290">
        <v>1.5</v>
      </c>
      <c r="E1098" s="290"/>
      <c r="F1098" s="290">
        <v>2</v>
      </c>
      <c r="G1098" s="290"/>
      <c r="H1098" s="290"/>
      <c r="I1098" s="257">
        <f t="shared" si="242"/>
        <v>6562.873291925465</v>
      </c>
      <c r="J1098" s="38">
        <f t="shared" si="243"/>
        <v>6562.873291925465</v>
      </c>
      <c r="K1098" s="38">
        <f t="shared" si="244"/>
        <v>6562.873291925465</v>
      </c>
      <c r="L1098" s="38">
        <f t="shared" si="245"/>
        <v>5906.585962732919</v>
      </c>
      <c r="M1098" s="38">
        <f t="shared" si="246"/>
        <v>5906.585962732919</v>
      </c>
      <c r="N1098" s="51">
        <v>3098.6</v>
      </c>
    </row>
    <row r="1099" spans="1:29" s="223" customFormat="1" ht="14.25" customHeight="1">
      <c r="A1099"/>
      <c r="B1099" s="273" t="s">
        <v>1380</v>
      </c>
      <c r="C1099" s="273"/>
      <c r="D1099" s="273"/>
      <c r="E1099" s="273"/>
      <c r="F1099" s="273"/>
      <c r="G1099" s="273"/>
      <c r="H1099" s="273"/>
      <c r="I1099" s="273"/>
      <c r="J1099" s="273"/>
      <c r="K1099" s="273"/>
      <c r="L1099" s="273"/>
      <c r="M1099" s="273"/>
      <c r="N1099" s="224"/>
      <c r="O1099" s="224"/>
      <c r="P1099" s="224"/>
      <c r="Q1099" s="224"/>
      <c r="R1099" s="224"/>
      <c r="S1099" s="224"/>
      <c r="T1099" s="224"/>
      <c r="U1099" s="224"/>
      <c r="V1099" s="224"/>
      <c r="W1099" s="224"/>
      <c r="X1099" s="224"/>
      <c r="Y1099" s="224"/>
      <c r="Z1099" s="224"/>
      <c r="AA1099" s="224"/>
      <c r="AB1099" s="224"/>
      <c r="AC1099" s="224"/>
    </row>
    <row r="1100" spans="2:14" ht="12.75" customHeight="1">
      <c r="B1100" s="94"/>
      <c r="C1100" s="15"/>
      <c r="D1100" s="15"/>
      <c r="E1100" s="15"/>
      <c r="F1100" s="15"/>
      <c r="G1100" s="15"/>
      <c r="H1100" s="15"/>
      <c r="I1100" s="71"/>
      <c r="J1100" s="72"/>
      <c r="K1100" s="72"/>
      <c r="L1100" s="72"/>
      <c r="M1100" s="72"/>
      <c r="N1100" s="71"/>
    </row>
    <row r="1101" spans="2:14" ht="12.75" customHeight="1">
      <c r="B1101" s="292" t="s">
        <v>1381</v>
      </c>
      <c r="C1101" s="292"/>
      <c r="D1101" s="292"/>
      <c r="E1101" s="292"/>
      <c r="F1101" s="292"/>
      <c r="G1101" s="292"/>
      <c r="H1101" s="292"/>
      <c r="I1101" s="27"/>
      <c r="J1101" s="46"/>
      <c r="K1101" s="61"/>
      <c r="L1101" s="61"/>
      <c r="M1101" s="61"/>
      <c r="N1101" s="46"/>
    </row>
    <row r="1102" spans="2:14" ht="12.75" customHeight="1">
      <c r="B1102" s="304" t="s">
        <v>1747</v>
      </c>
      <c r="C1102" s="304"/>
      <c r="D1102" s="304"/>
      <c r="E1102" s="304"/>
      <c r="F1102" s="305" t="s">
        <v>1382</v>
      </c>
      <c r="G1102" s="305"/>
      <c r="H1102" s="305"/>
      <c r="I1102" s="301" t="s">
        <v>1750</v>
      </c>
      <c r="J1102" s="301" t="s">
        <v>1750</v>
      </c>
      <c r="K1102" s="301" t="s">
        <v>1750</v>
      </c>
      <c r="L1102" s="301" t="s">
        <v>1750</v>
      </c>
      <c r="M1102" s="301" t="s">
        <v>1750</v>
      </c>
      <c r="N1102" s="298" t="s">
        <v>1750</v>
      </c>
    </row>
    <row r="1103" spans="2:14" ht="18.75" customHeight="1">
      <c r="B1103" s="304"/>
      <c r="C1103" s="304"/>
      <c r="D1103" s="304"/>
      <c r="E1103" s="304"/>
      <c r="F1103" s="305"/>
      <c r="G1103" s="305"/>
      <c r="H1103" s="305"/>
      <c r="I1103" s="301"/>
      <c r="J1103" s="301"/>
      <c r="K1103" s="301"/>
      <c r="L1103" s="301"/>
      <c r="M1103" s="301"/>
      <c r="N1103" s="298"/>
    </row>
    <row r="1104" spans="2:14" ht="12.75" customHeight="1">
      <c r="B1104" s="293" t="s">
        <v>1383</v>
      </c>
      <c r="C1104" s="293"/>
      <c r="D1104" s="293"/>
      <c r="E1104" s="293"/>
      <c r="F1104" s="290" t="s">
        <v>1384</v>
      </c>
      <c r="G1104" s="290"/>
      <c r="H1104" s="290"/>
      <c r="I1104" s="257">
        <f aca="true" t="shared" si="247" ref="I1104:I1113">(N1104/8.05)*$D$8*1.1</f>
        <v>381.2422360248447</v>
      </c>
      <c r="J1104" s="38">
        <f aca="true" t="shared" si="248" ref="J1104:J1113">I1104*0.95</f>
        <v>362.1801242236025</v>
      </c>
      <c r="K1104" s="38">
        <f aca="true" t="shared" si="249" ref="K1104:K1113">I1104*0.9</f>
        <v>343.11801242236027</v>
      </c>
      <c r="L1104" s="38">
        <f aca="true" t="shared" si="250" ref="L1104:L1113">I1104*0.85</f>
        <v>324.055900621118</v>
      </c>
      <c r="M1104" s="38">
        <f aca="true" t="shared" si="251" ref="M1104:M1113">I1104*0.8</f>
        <v>304.99378881987576</v>
      </c>
      <c r="N1104" s="51">
        <v>180</v>
      </c>
    </row>
    <row r="1105" spans="2:14" ht="12.75" customHeight="1">
      <c r="B1105" s="293" t="s">
        <v>1385</v>
      </c>
      <c r="C1105" s="293"/>
      <c r="D1105" s="293"/>
      <c r="E1105" s="293"/>
      <c r="F1105" s="290" t="s">
        <v>1384</v>
      </c>
      <c r="G1105" s="290"/>
      <c r="H1105" s="290"/>
      <c r="I1105" s="257">
        <f t="shared" si="247"/>
        <v>465.9627329192546</v>
      </c>
      <c r="J1105" s="38">
        <f t="shared" si="248"/>
        <v>442.6645962732919</v>
      </c>
      <c r="K1105" s="38">
        <f t="shared" si="249"/>
        <v>419.36645962732916</v>
      </c>
      <c r="L1105" s="38">
        <f t="shared" si="250"/>
        <v>396.0683229813664</v>
      </c>
      <c r="M1105" s="38">
        <f t="shared" si="251"/>
        <v>372.7701863354037</v>
      </c>
      <c r="N1105" s="51">
        <v>220</v>
      </c>
    </row>
    <row r="1106" spans="2:14" ht="12.75" customHeight="1">
      <c r="B1106" s="293" t="s">
        <v>1386</v>
      </c>
      <c r="C1106" s="293"/>
      <c r="D1106" s="293"/>
      <c r="E1106" s="293"/>
      <c r="F1106" s="290" t="s">
        <v>1384</v>
      </c>
      <c r="G1106" s="290"/>
      <c r="H1106" s="290"/>
      <c r="I1106" s="257">
        <f t="shared" si="247"/>
        <v>550.6832298136645</v>
      </c>
      <c r="J1106" s="38">
        <f t="shared" si="248"/>
        <v>523.1490683229813</v>
      </c>
      <c r="K1106" s="38">
        <f t="shared" si="249"/>
        <v>495.61490683229806</v>
      </c>
      <c r="L1106" s="38">
        <f t="shared" si="250"/>
        <v>468.08074534161483</v>
      </c>
      <c r="M1106" s="38">
        <f t="shared" si="251"/>
        <v>440.54658385093165</v>
      </c>
      <c r="N1106" s="51">
        <v>260</v>
      </c>
    </row>
    <row r="1107" spans="2:14" ht="12.75" customHeight="1">
      <c r="B1107" s="293" t="s">
        <v>1387</v>
      </c>
      <c r="C1107" s="293"/>
      <c r="D1107" s="293"/>
      <c r="E1107" s="293"/>
      <c r="F1107" s="290" t="s">
        <v>1388</v>
      </c>
      <c r="G1107" s="290"/>
      <c r="H1107" s="290"/>
      <c r="I1107" s="257">
        <f t="shared" si="247"/>
        <v>146.14285714285717</v>
      </c>
      <c r="J1107" s="38">
        <f t="shared" si="248"/>
        <v>138.83571428571432</v>
      </c>
      <c r="K1107" s="38">
        <f t="shared" si="249"/>
        <v>131.52857142857147</v>
      </c>
      <c r="L1107" s="38">
        <f t="shared" si="250"/>
        <v>124.22142857142859</v>
      </c>
      <c r="M1107" s="38">
        <f t="shared" si="251"/>
        <v>116.91428571428574</v>
      </c>
      <c r="N1107" s="51">
        <v>69</v>
      </c>
    </row>
    <row r="1108" spans="2:14" ht="12.75" customHeight="1">
      <c r="B1108" s="293" t="s">
        <v>1389</v>
      </c>
      <c r="C1108" s="293"/>
      <c r="D1108" s="293"/>
      <c r="E1108" s="293"/>
      <c r="F1108" s="290" t="s">
        <v>1388</v>
      </c>
      <c r="G1108" s="290"/>
      <c r="H1108" s="290"/>
      <c r="I1108" s="257">
        <f t="shared" si="247"/>
        <v>167.32298136645963</v>
      </c>
      <c r="J1108" s="38">
        <f t="shared" si="248"/>
        <v>158.95683229813665</v>
      </c>
      <c r="K1108" s="38">
        <f t="shared" si="249"/>
        <v>150.59068322981366</v>
      </c>
      <c r="L1108" s="38">
        <f t="shared" si="250"/>
        <v>142.22453416149068</v>
      </c>
      <c r="M1108" s="38">
        <f t="shared" si="251"/>
        <v>133.8583850931677</v>
      </c>
      <c r="N1108" s="51">
        <v>79</v>
      </c>
    </row>
    <row r="1109" spans="2:14" ht="12.75" customHeight="1">
      <c r="B1109" s="293" t="s">
        <v>1390</v>
      </c>
      <c r="C1109" s="293"/>
      <c r="D1109" s="293"/>
      <c r="E1109" s="293"/>
      <c r="F1109" s="290" t="s">
        <v>1391</v>
      </c>
      <c r="G1109" s="290"/>
      <c r="H1109" s="290"/>
      <c r="I1109" s="257">
        <f t="shared" si="247"/>
        <v>95.31055900621118</v>
      </c>
      <c r="J1109" s="38">
        <f t="shared" si="248"/>
        <v>90.54503105590062</v>
      </c>
      <c r="K1109" s="38">
        <f t="shared" si="249"/>
        <v>85.77950310559007</v>
      </c>
      <c r="L1109" s="38">
        <f t="shared" si="250"/>
        <v>81.0139751552795</v>
      </c>
      <c r="M1109" s="38">
        <f t="shared" si="251"/>
        <v>76.24844720496894</v>
      </c>
      <c r="N1109" s="51">
        <v>45</v>
      </c>
    </row>
    <row r="1110" spans="2:14" ht="12.75" customHeight="1">
      <c r="B1110" s="293" t="s">
        <v>1392</v>
      </c>
      <c r="C1110" s="293"/>
      <c r="D1110" s="293"/>
      <c r="E1110" s="293"/>
      <c r="F1110" s="290" t="s">
        <v>1388</v>
      </c>
      <c r="G1110" s="290"/>
      <c r="H1110" s="290"/>
      <c r="I1110" s="257">
        <f t="shared" si="247"/>
        <v>52.95031055900621</v>
      </c>
      <c r="J1110" s="38">
        <f t="shared" si="248"/>
        <v>50.30279503105591</v>
      </c>
      <c r="K1110" s="38">
        <f t="shared" si="249"/>
        <v>47.65527950310559</v>
      </c>
      <c r="L1110" s="38">
        <f t="shared" si="250"/>
        <v>45.00776397515528</v>
      </c>
      <c r="M1110" s="38">
        <f t="shared" si="251"/>
        <v>42.360248447204974</v>
      </c>
      <c r="N1110" s="51">
        <v>25</v>
      </c>
    </row>
    <row r="1111" spans="2:14" ht="12.75" customHeight="1">
      <c r="B1111" s="293" t="s">
        <v>1393</v>
      </c>
      <c r="C1111" s="293"/>
      <c r="D1111" s="293"/>
      <c r="E1111" s="293"/>
      <c r="F1111" s="290" t="s">
        <v>1388</v>
      </c>
      <c r="G1111" s="290"/>
      <c r="H1111" s="290"/>
      <c r="I1111" s="257">
        <f t="shared" si="247"/>
        <v>74.13043478260869</v>
      </c>
      <c r="J1111" s="38">
        <f t="shared" si="248"/>
        <v>70.42391304347827</v>
      </c>
      <c r="K1111" s="38">
        <f t="shared" si="249"/>
        <v>66.71739130434783</v>
      </c>
      <c r="L1111" s="38">
        <f t="shared" si="250"/>
        <v>63.010869565217384</v>
      </c>
      <c r="M1111" s="38">
        <f t="shared" si="251"/>
        <v>59.30434782608695</v>
      </c>
      <c r="N1111" s="51">
        <v>35</v>
      </c>
    </row>
    <row r="1112" spans="2:14" ht="12.75" customHeight="1">
      <c r="B1112" s="293" t="s">
        <v>1394</v>
      </c>
      <c r="C1112" s="293"/>
      <c r="D1112" s="293"/>
      <c r="E1112" s="293"/>
      <c r="F1112" s="290" t="s">
        <v>1391</v>
      </c>
      <c r="G1112" s="290"/>
      <c r="H1112" s="290"/>
      <c r="I1112" s="257">
        <f t="shared" si="247"/>
        <v>31.770186335403725</v>
      </c>
      <c r="J1112" s="38">
        <f t="shared" si="248"/>
        <v>30.18167701863354</v>
      </c>
      <c r="K1112" s="38">
        <f t="shared" si="249"/>
        <v>28.593167701863354</v>
      </c>
      <c r="L1112" s="38">
        <f t="shared" si="250"/>
        <v>27.004658385093165</v>
      </c>
      <c r="M1112" s="38">
        <f t="shared" si="251"/>
        <v>25.41614906832298</v>
      </c>
      <c r="N1112" s="51">
        <v>15</v>
      </c>
    </row>
    <row r="1113" spans="2:14" ht="12.75" customHeight="1">
      <c r="B1113" s="293" t="s">
        <v>1395</v>
      </c>
      <c r="C1113" s="293"/>
      <c r="D1113" s="293"/>
      <c r="E1113" s="293"/>
      <c r="F1113" s="290" t="s">
        <v>1391</v>
      </c>
      <c r="G1113" s="290"/>
      <c r="H1113" s="290"/>
      <c r="I1113" s="257">
        <f t="shared" si="247"/>
        <v>80.48447204968943</v>
      </c>
      <c r="J1113" s="38">
        <f t="shared" si="248"/>
        <v>76.46024844720496</v>
      </c>
      <c r="K1113" s="38">
        <f t="shared" si="249"/>
        <v>72.43602484472049</v>
      </c>
      <c r="L1113" s="38">
        <f t="shared" si="250"/>
        <v>68.41180124223601</v>
      </c>
      <c r="M1113" s="38">
        <f t="shared" si="251"/>
        <v>64.38757763975154</v>
      </c>
      <c r="N1113" s="51">
        <v>38</v>
      </c>
    </row>
    <row r="1114" spans="2:14" ht="12.75" customHeight="1">
      <c r="B1114" s="225"/>
      <c r="C1114" s="225"/>
      <c r="D1114" s="225"/>
      <c r="E1114" s="225"/>
      <c r="F1114" s="15"/>
      <c r="G1114" s="15"/>
      <c r="H1114" s="15"/>
      <c r="I1114" s="71"/>
      <c r="J1114" s="72"/>
      <c r="K1114" s="72"/>
      <c r="L1114" s="72"/>
      <c r="M1114" s="72"/>
      <c r="N1114" s="71"/>
    </row>
    <row r="1115" spans="2:14" ht="12.75" customHeight="1">
      <c r="B1115" s="292" t="s">
        <v>1396</v>
      </c>
      <c r="C1115" s="292"/>
      <c r="D1115" s="292"/>
      <c r="E1115" s="292"/>
      <c r="F1115" s="292"/>
      <c r="G1115" s="292"/>
      <c r="H1115" s="292"/>
      <c r="I1115" s="27"/>
      <c r="J1115" s="46"/>
      <c r="K1115" s="61"/>
      <c r="L1115" s="61"/>
      <c r="M1115" s="61"/>
      <c r="N1115" s="46"/>
    </row>
    <row r="1116" spans="2:14" ht="12.75" customHeight="1">
      <c r="B1116" s="304" t="s">
        <v>1747</v>
      </c>
      <c r="C1116" s="304" t="s">
        <v>1252</v>
      </c>
      <c r="D1116" s="305" t="s">
        <v>835</v>
      </c>
      <c r="E1116" s="305"/>
      <c r="F1116" s="305"/>
      <c r="G1116" s="305"/>
      <c r="H1116" s="305"/>
      <c r="I1116" s="301" t="s">
        <v>1750</v>
      </c>
      <c r="J1116" s="301" t="s">
        <v>1750</v>
      </c>
      <c r="K1116" s="301" t="s">
        <v>1750</v>
      </c>
      <c r="L1116" s="301" t="s">
        <v>1750</v>
      </c>
      <c r="M1116" s="301" t="s">
        <v>1750</v>
      </c>
      <c r="N1116" s="298" t="s">
        <v>1750</v>
      </c>
    </row>
    <row r="1117" spans="2:14" ht="12.75" customHeight="1">
      <c r="B1117" s="304"/>
      <c r="C1117" s="304"/>
      <c r="D1117" s="298" t="s">
        <v>1254</v>
      </c>
      <c r="E1117" s="298"/>
      <c r="F1117" s="298" t="s">
        <v>1255</v>
      </c>
      <c r="G1117" s="298"/>
      <c r="H1117" s="298"/>
      <c r="I1117" s="301"/>
      <c r="J1117" s="301"/>
      <c r="K1117" s="301"/>
      <c r="L1117" s="301"/>
      <c r="M1117" s="301"/>
      <c r="N1117" s="298"/>
    </row>
    <row r="1118" spans="2:14" ht="12.75" customHeight="1">
      <c r="B1118" s="46" t="s">
        <v>1397</v>
      </c>
      <c r="C1118" s="134" t="s">
        <v>1398</v>
      </c>
      <c r="D1118" s="290">
        <v>1.5</v>
      </c>
      <c r="E1118" s="290"/>
      <c r="F1118" s="290">
        <v>1</v>
      </c>
      <c r="G1118" s="290"/>
      <c r="H1118" s="290"/>
      <c r="I1118" s="257">
        <f>(N1118/8.05)*$D$8*1.1</f>
        <v>4800.898757763975</v>
      </c>
      <c r="J1118" s="38">
        <f>I1118*0.95</f>
        <v>4560.853819875776</v>
      </c>
      <c r="K1118" s="38">
        <f>I1118*0.9</f>
        <v>4320.8088819875775</v>
      </c>
      <c r="L1118" s="38">
        <f>I1118*0.85</f>
        <v>4080.7639440993785</v>
      </c>
      <c r="M1118" s="38">
        <f>I1118*0.8</f>
        <v>3840.71900621118</v>
      </c>
      <c r="N1118" s="51">
        <v>2266.7</v>
      </c>
    </row>
    <row r="1119" spans="2:14" ht="12.75" customHeight="1">
      <c r="B1119" s="46" t="s">
        <v>1399</v>
      </c>
      <c r="C1119" s="134" t="s">
        <v>1400</v>
      </c>
      <c r="D1119" s="290">
        <v>1.5</v>
      </c>
      <c r="E1119" s="290"/>
      <c r="F1119" s="290">
        <v>1</v>
      </c>
      <c r="G1119" s="290"/>
      <c r="H1119" s="290"/>
      <c r="I1119" s="257">
        <f>(N1119/8.05)*$D$8*1.1</f>
        <v>5836.606832298136</v>
      </c>
      <c r="J1119" s="38">
        <f>I1119*1</f>
        <v>5836.606832298136</v>
      </c>
      <c r="K1119" s="38">
        <f>I1119*1</f>
        <v>5836.606832298136</v>
      </c>
      <c r="L1119" s="38">
        <f>I1119*0.9</f>
        <v>5252.9461490683225</v>
      </c>
      <c r="M1119" s="38">
        <f>I1119*0.8</f>
        <v>4669.2854658385095</v>
      </c>
      <c r="N1119" s="51">
        <v>2755.7</v>
      </c>
    </row>
    <row r="1120" spans="2:14" ht="12.75" customHeight="1">
      <c r="B1120" s="46" t="s">
        <v>1401</v>
      </c>
      <c r="C1120" s="134" t="s">
        <v>1402</v>
      </c>
      <c r="D1120" s="290">
        <v>1.5</v>
      </c>
      <c r="E1120" s="290"/>
      <c r="F1120" s="290">
        <v>1</v>
      </c>
      <c r="G1120" s="290"/>
      <c r="H1120" s="290"/>
      <c r="I1120" s="257">
        <f>(N1120/8.05)*$D$8*1.1</f>
        <v>4343.090372670808</v>
      </c>
      <c r="J1120" s="38">
        <f>I1120*1</f>
        <v>4343.090372670808</v>
      </c>
      <c r="K1120" s="38">
        <f>I1120*1</f>
        <v>4343.090372670808</v>
      </c>
      <c r="L1120" s="38">
        <f>I1120*0.9</f>
        <v>3908.7813354037276</v>
      </c>
      <c r="M1120" s="38">
        <f>I1120*0.8</f>
        <v>3474.4722981366467</v>
      </c>
      <c r="N1120" s="51">
        <v>2050.55</v>
      </c>
    </row>
    <row r="1121" spans="2:14" ht="12.75" customHeight="1">
      <c r="B1121" s="46" t="s">
        <v>1403</v>
      </c>
      <c r="C1121" s="134" t="s">
        <v>1404</v>
      </c>
      <c r="D1121" s="290">
        <v>1.5</v>
      </c>
      <c r="E1121" s="290"/>
      <c r="F1121" s="290">
        <v>1</v>
      </c>
      <c r="G1121" s="290"/>
      <c r="H1121" s="290"/>
      <c r="I1121" s="257">
        <f>(N1121/8.05)*$D$8*1.1</f>
        <v>4979.447204968944</v>
      </c>
      <c r="J1121" s="38">
        <f>I1121*1</f>
        <v>4979.447204968944</v>
      </c>
      <c r="K1121" s="38">
        <f>I1121*1</f>
        <v>4979.447204968944</v>
      </c>
      <c r="L1121" s="38">
        <f>I1121*0.9</f>
        <v>4481.502484472049</v>
      </c>
      <c r="M1121" s="38">
        <f>I1121*0.8</f>
        <v>3983.5577639751555</v>
      </c>
      <c r="N1121" s="51">
        <v>2351</v>
      </c>
    </row>
    <row r="1122" spans="2:14" ht="12.75" customHeight="1">
      <c r="B1122" s="225"/>
      <c r="C1122" s="225"/>
      <c r="D1122" s="225"/>
      <c r="E1122" s="225"/>
      <c r="F1122" s="15"/>
      <c r="G1122" s="15"/>
      <c r="H1122" s="15"/>
      <c r="I1122" s="71"/>
      <c r="J1122" s="72"/>
      <c r="K1122" s="72"/>
      <c r="L1122" s="72"/>
      <c r="M1122" s="72"/>
      <c r="N1122" s="71"/>
    </row>
    <row r="1123" spans="2:14" ht="12.75" customHeight="1">
      <c r="B1123" s="292" t="s">
        <v>1405</v>
      </c>
      <c r="C1123" s="292"/>
      <c r="D1123" s="292"/>
      <c r="E1123" s="292"/>
      <c r="F1123" s="292"/>
      <c r="G1123" s="292"/>
      <c r="H1123" s="292"/>
      <c r="I1123" s="27"/>
      <c r="J1123" s="46"/>
      <c r="K1123" s="61"/>
      <c r="L1123" s="61"/>
      <c r="M1123" s="61"/>
      <c r="N1123" s="46"/>
    </row>
    <row r="1124" spans="2:14" ht="12.75" customHeight="1">
      <c r="B1124" s="304" t="s">
        <v>1747</v>
      </c>
      <c r="C1124" s="304"/>
      <c r="D1124" s="304"/>
      <c r="E1124" s="304"/>
      <c r="F1124" s="305" t="s">
        <v>1382</v>
      </c>
      <c r="G1124" s="305"/>
      <c r="H1124" s="305"/>
      <c r="I1124" s="301" t="s">
        <v>1750</v>
      </c>
      <c r="J1124" s="301" t="s">
        <v>1750</v>
      </c>
      <c r="K1124" s="301" t="s">
        <v>1750</v>
      </c>
      <c r="L1124" s="301" t="s">
        <v>1750</v>
      </c>
      <c r="M1124" s="301" t="s">
        <v>1750</v>
      </c>
      <c r="N1124" s="298" t="s">
        <v>1750</v>
      </c>
    </row>
    <row r="1125" spans="2:14" ht="12.75" customHeight="1">
      <c r="B1125" s="304"/>
      <c r="C1125" s="304"/>
      <c r="D1125" s="304"/>
      <c r="E1125" s="304"/>
      <c r="F1125" s="305"/>
      <c r="G1125" s="305"/>
      <c r="H1125" s="305"/>
      <c r="I1125" s="301"/>
      <c r="J1125" s="301"/>
      <c r="K1125" s="301"/>
      <c r="L1125" s="301"/>
      <c r="M1125" s="301"/>
      <c r="N1125" s="298"/>
    </row>
    <row r="1126" spans="2:14" ht="12.75" customHeight="1">
      <c r="B1126" s="293" t="s">
        <v>1406</v>
      </c>
      <c r="C1126" s="293"/>
      <c r="D1126" s="293"/>
      <c r="E1126" s="293"/>
      <c r="F1126" s="290" t="s">
        <v>1388</v>
      </c>
      <c r="G1126" s="290"/>
      <c r="H1126" s="290"/>
      <c r="I1126" s="257">
        <f aca="true" t="shared" si="252" ref="I1126:I1138">(N1126/8.05)*$D$8*1.1</f>
        <v>1223.7875776397514</v>
      </c>
      <c r="J1126" s="38">
        <f aca="true" t="shared" si="253" ref="J1126:J1138">I1126*0.95</f>
        <v>1162.5981987577638</v>
      </c>
      <c r="K1126" s="38">
        <f aca="true" t="shared" si="254" ref="K1126:K1138">I1126*0.9</f>
        <v>1101.4088198757763</v>
      </c>
      <c r="L1126" s="38">
        <f aca="true" t="shared" si="255" ref="L1126:L1138">I1126*0.85</f>
        <v>1040.2194409937886</v>
      </c>
      <c r="M1126" s="38">
        <f aca="true" t="shared" si="256" ref="M1126:M1138">I1126*0.8</f>
        <v>979.0300621118012</v>
      </c>
      <c r="N1126" s="51">
        <v>577.8</v>
      </c>
    </row>
    <row r="1127" spans="2:14" ht="12.75" customHeight="1">
      <c r="B1127" s="296" t="s">
        <v>1407</v>
      </c>
      <c r="C1127" s="296"/>
      <c r="D1127" s="296"/>
      <c r="E1127" s="296"/>
      <c r="F1127" s="290" t="s">
        <v>1388</v>
      </c>
      <c r="G1127" s="290"/>
      <c r="H1127" s="290"/>
      <c r="I1127" s="257">
        <f t="shared" si="252"/>
        <v>752.3180124223602</v>
      </c>
      <c r="J1127" s="38">
        <f t="shared" si="253"/>
        <v>714.7021118012423</v>
      </c>
      <c r="K1127" s="38">
        <f t="shared" si="254"/>
        <v>677.0862111801242</v>
      </c>
      <c r="L1127" s="38">
        <f t="shared" si="255"/>
        <v>639.4703105590062</v>
      </c>
      <c r="M1127" s="38">
        <f t="shared" si="256"/>
        <v>601.8544099378881</v>
      </c>
      <c r="N1127" s="51">
        <v>355.2</v>
      </c>
    </row>
    <row r="1128" spans="2:14" ht="12.75" customHeight="1">
      <c r="B1128" s="296" t="s">
        <v>1408</v>
      </c>
      <c r="C1128" s="296"/>
      <c r="D1128" s="296"/>
      <c r="E1128" s="296"/>
      <c r="F1128" s="290" t="s">
        <v>1388</v>
      </c>
      <c r="G1128" s="290"/>
      <c r="H1128" s="290"/>
      <c r="I1128" s="257">
        <f t="shared" si="252"/>
        <v>509.17018633540374</v>
      </c>
      <c r="J1128" s="38">
        <f t="shared" si="253"/>
        <v>483.71167701863357</v>
      </c>
      <c r="K1128" s="38">
        <f t="shared" si="254"/>
        <v>458.2531677018634</v>
      </c>
      <c r="L1128" s="38">
        <f t="shared" si="255"/>
        <v>432.79465838509316</v>
      </c>
      <c r="M1128" s="38">
        <f t="shared" si="256"/>
        <v>407.33614906832304</v>
      </c>
      <c r="N1128" s="51">
        <v>240.4</v>
      </c>
    </row>
    <row r="1129" spans="2:14" ht="12.75" customHeight="1">
      <c r="B1129" s="296" t="s">
        <v>1409</v>
      </c>
      <c r="C1129" s="296"/>
      <c r="D1129" s="296"/>
      <c r="E1129" s="296"/>
      <c r="F1129" s="290" t="s">
        <v>1388</v>
      </c>
      <c r="G1129" s="290"/>
      <c r="H1129" s="290"/>
      <c r="I1129" s="257">
        <f t="shared" si="252"/>
        <v>102.3</v>
      </c>
      <c r="J1129" s="38">
        <f t="shared" si="253"/>
        <v>97.185</v>
      </c>
      <c r="K1129" s="38">
        <f t="shared" si="254"/>
        <v>92.07</v>
      </c>
      <c r="L1129" s="38">
        <f t="shared" si="255"/>
        <v>86.955</v>
      </c>
      <c r="M1129" s="38">
        <f t="shared" si="256"/>
        <v>81.84</v>
      </c>
      <c r="N1129" s="51">
        <v>48.3</v>
      </c>
    </row>
    <row r="1130" spans="2:14" ht="12.75" customHeight="1">
      <c r="B1130" s="296" t="s">
        <v>1410</v>
      </c>
      <c r="C1130" s="296"/>
      <c r="D1130" s="296"/>
      <c r="E1130" s="296"/>
      <c r="F1130" s="290" t="s">
        <v>1388</v>
      </c>
      <c r="G1130" s="290"/>
      <c r="H1130" s="290"/>
      <c r="I1130" s="257">
        <f t="shared" si="252"/>
        <v>133.85838509316773</v>
      </c>
      <c r="J1130" s="38">
        <f t="shared" si="253"/>
        <v>127.16546583850935</v>
      </c>
      <c r="K1130" s="38">
        <f t="shared" si="254"/>
        <v>120.47254658385096</v>
      </c>
      <c r="L1130" s="38">
        <f t="shared" si="255"/>
        <v>113.77962732919256</v>
      </c>
      <c r="M1130" s="38">
        <f t="shared" si="256"/>
        <v>107.08670807453419</v>
      </c>
      <c r="N1130" s="51">
        <v>63.2</v>
      </c>
    </row>
    <row r="1131" spans="2:14" ht="12.75" customHeight="1">
      <c r="B1131" s="296" t="s">
        <v>1411</v>
      </c>
      <c r="C1131" s="296"/>
      <c r="D1131" s="296"/>
      <c r="E1131" s="296"/>
      <c r="F1131" s="290" t="s">
        <v>1388</v>
      </c>
      <c r="G1131" s="290"/>
      <c r="H1131" s="290"/>
      <c r="I1131" s="257">
        <f t="shared" si="252"/>
        <v>127.18664596273291</v>
      </c>
      <c r="J1131" s="38">
        <f t="shared" si="253"/>
        <v>120.82731366459628</v>
      </c>
      <c r="K1131" s="38">
        <f t="shared" si="254"/>
        <v>114.46798136645963</v>
      </c>
      <c r="L1131" s="38">
        <f t="shared" si="255"/>
        <v>108.10864906832298</v>
      </c>
      <c r="M1131" s="38">
        <f t="shared" si="256"/>
        <v>101.74931677018634</v>
      </c>
      <c r="N1131" s="51">
        <v>60.05</v>
      </c>
    </row>
    <row r="1132" spans="2:14" ht="12.75" customHeight="1">
      <c r="B1132" s="296" t="s">
        <v>1412</v>
      </c>
      <c r="C1132" s="296"/>
      <c r="D1132" s="296"/>
      <c r="E1132" s="296"/>
      <c r="F1132" s="290" t="s">
        <v>1388</v>
      </c>
      <c r="G1132" s="290"/>
      <c r="H1132" s="290"/>
      <c r="I1132" s="257">
        <f t="shared" si="252"/>
        <v>158.21552795031056</v>
      </c>
      <c r="J1132" s="38">
        <f t="shared" si="253"/>
        <v>150.30475155279504</v>
      </c>
      <c r="K1132" s="38">
        <f t="shared" si="254"/>
        <v>142.39397515527952</v>
      </c>
      <c r="L1132" s="38">
        <f t="shared" si="255"/>
        <v>134.48319875776397</v>
      </c>
      <c r="M1132" s="38">
        <f t="shared" si="256"/>
        <v>126.57242236024845</v>
      </c>
      <c r="N1132" s="51">
        <v>74.7</v>
      </c>
    </row>
    <row r="1133" spans="2:14" ht="12.75" customHeight="1">
      <c r="B1133" s="296" t="s">
        <v>1413</v>
      </c>
      <c r="C1133" s="296"/>
      <c r="D1133" s="296"/>
      <c r="E1133" s="296"/>
      <c r="F1133" s="290" t="s">
        <v>1388</v>
      </c>
      <c r="G1133" s="290"/>
      <c r="H1133" s="290"/>
      <c r="I1133" s="257">
        <f t="shared" si="252"/>
        <v>249.07826086956518</v>
      </c>
      <c r="J1133" s="38">
        <f t="shared" si="253"/>
        <v>236.62434782608693</v>
      </c>
      <c r="K1133" s="38">
        <f t="shared" si="254"/>
        <v>224.17043478260868</v>
      </c>
      <c r="L1133" s="38">
        <f t="shared" si="255"/>
        <v>211.7165217391304</v>
      </c>
      <c r="M1133" s="38">
        <f t="shared" si="256"/>
        <v>199.26260869565215</v>
      </c>
      <c r="N1133" s="51">
        <v>117.6</v>
      </c>
    </row>
    <row r="1134" spans="2:14" ht="12.75" customHeight="1">
      <c r="B1134" s="296" t="s">
        <v>1414</v>
      </c>
      <c r="C1134" s="296"/>
      <c r="D1134" s="296"/>
      <c r="E1134" s="296"/>
      <c r="F1134" s="290" t="s">
        <v>1388</v>
      </c>
      <c r="G1134" s="290"/>
      <c r="H1134" s="290"/>
      <c r="I1134" s="257">
        <f t="shared" si="252"/>
        <v>309.01801242236024</v>
      </c>
      <c r="J1134" s="38">
        <f t="shared" si="253"/>
        <v>293.5671118012423</v>
      </c>
      <c r="K1134" s="38">
        <f t="shared" si="254"/>
        <v>278.11621118012425</v>
      </c>
      <c r="L1134" s="38">
        <f t="shared" si="255"/>
        <v>262.6653105590062</v>
      </c>
      <c r="M1134" s="38">
        <f t="shared" si="256"/>
        <v>247.2144099378882</v>
      </c>
      <c r="N1134" s="51">
        <v>145.9</v>
      </c>
    </row>
    <row r="1135" spans="2:14" ht="12.75" customHeight="1">
      <c r="B1135" s="296" t="s">
        <v>1415</v>
      </c>
      <c r="C1135" s="296"/>
      <c r="D1135" s="296"/>
      <c r="E1135" s="296"/>
      <c r="F1135" s="290" t="s">
        <v>1388</v>
      </c>
      <c r="G1135" s="290"/>
      <c r="H1135" s="290"/>
      <c r="I1135" s="257">
        <f t="shared" si="252"/>
        <v>868.596894409938</v>
      </c>
      <c r="J1135" s="38">
        <f t="shared" si="253"/>
        <v>825.1670496894412</v>
      </c>
      <c r="K1135" s="38">
        <f t="shared" si="254"/>
        <v>781.7372049689443</v>
      </c>
      <c r="L1135" s="38">
        <f t="shared" si="255"/>
        <v>738.3073602484474</v>
      </c>
      <c r="M1135" s="38">
        <f t="shared" si="256"/>
        <v>694.8775155279504</v>
      </c>
      <c r="N1135" s="51">
        <v>410.1</v>
      </c>
    </row>
    <row r="1136" spans="2:14" ht="12.75" customHeight="1">
      <c r="B1136" s="296" t="s">
        <v>1416</v>
      </c>
      <c r="C1136" s="296"/>
      <c r="D1136" s="296"/>
      <c r="E1136" s="296"/>
      <c r="F1136" s="290" t="s">
        <v>1388</v>
      </c>
      <c r="G1136" s="290"/>
      <c r="H1136" s="290"/>
      <c r="I1136" s="257">
        <f t="shared" si="252"/>
        <v>1257.0403726708075</v>
      </c>
      <c r="J1136" s="38">
        <f t="shared" si="253"/>
        <v>1194.1883540372673</v>
      </c>
      <c r="K1136" s="38">
        <f t="shared" si="254"/>
        <v>1131.3363354037267</v>
      </c>
      <c r="L1136" s="38">
        <f t="shared" si="255"/>
        <v>1068.4843167701863</v>
      </c>
      <c r="M1136" s="38">
        <f t="shared" si="256"/>
        <v>1005.6322981366461</v>
      </c>
      <c r="N1136" s="51">
        <v>593.5</v>
      </c>
    </row>
    <row r="1137" spans="2:14" ht="12.75" customHeight="1">
      <c r="B1137" s="296" t="s">
        <v>1417</v>
      </c>
      <c r="C1137" s="296"/>
      <c r="D1137" s="296"/>
      <c r="E1137" s="296"/>
      <c r="F1137" s="290" t="s">
        <v>1388</v>
      </c>
      <c r="G1137" s="290"/>
      <c r="H1137" s="290"/>
      <c r="I1137" s="257">
        <f t="shared" si="252"/>
        <v>898.8844720496894</v>
      </c>
      <c r="J1137" s="38">
        <f t="shared" si="253"/>
        <v>853.940248447205</v>
      </c>
      <c r="K1137" s="38">
        <f t="shared" si="254"/>
        <v>808.9960248447205</v>
      </c>
      <c r="L1137" s="38">
        <f t="shared" si="255"/>
        <v>764.051801242236</v>
      </c>
      <c r="M1137" s="38">
        <f t="shared" si="256"/>
        <v>719.1075776397515</v>
      </c>
      <c r="N1137" s="51">
        <v>424.4</v>
      </c>
    </row>
    <row r="1138" spans="2:14" ht="12.75" customHeight="1">
      <c r="B1138" s="296" t="s">
        <v>1418</v>
      </c>
      <c r="C1138" s="296"/>
      <c r="D1138" s="296"/>
      <c r="E1138" s="296"/>
      <c r="F1138" s="290" t="s">
        <v>1388</v>
      </c>
      <c r="G1138" s="290"/>
      <c r="H1138" s="290"/>
      <c r="I1138" s="257">
        <f t="shared" si="252"/>
        <v>1289.445962732919</v>
      </c>
      <c r="J1138" s="38">
        <f t="shared" si="253"/>
        <v>1224.9736645962732</v>
      </c>
      <c r="K1138" s="38">
        <f t="shared" si="254"/>
        <v>1160.5013664596272</v>
      </c>
      <c r="L1138" s="38">
        <f t="shared" si="255"/>
        <v>1096.0290683229812</v>
      </c>
      <c r="M1138" s="38">
        <f t="shared" si="256"/>
        <v>1031.5567701863354</v>
      </c>
      <c r="N1138" s="51">
        <v>608.8</v>
      </c>
    </row>
    <row r="1139" spans="2:14" ht="12.75" customHeight="1">
      <c r="B1139" s="225"/>
      <c r="C1139" s="225"/>
      <c r="D1139" s="225"/>
      <c r="E1139" s="225"/>
      <c r="F1139" s="295"/>
      <c r="G1139" s="295"/>
      <c r="H1139" s="295"/>
      <c r="I1139" s="71"/>
      <c r="J1139" s="72"/>
      <c r="K1139" s="72"/>
      <c r="L1139" s="72"/>
      <c r="M1139" s="72"/>
      <c r="N1139" s="71"/>
    </row>
    <row r="1140" spans="2:14" ht="12.75" customHeight="1">
      <c r="B1140" s="292" t="s">
        <v>1419</v>
      </c>
      <c r="C1140" s="292"/>
      <c r="D1140" s="292"/>
      <c r="E1140" s="292"/>
      <c r="F1140" s="292"/>
      <c r="G1140" s="292"/>
      <c r="H1140" s="292"/>
      <c r="I1140" s="27"/>
      <c r="J1140" s="46"/>
      <c r="K1140" s="61"/>
      <c r="L1140" s="61"/>
      <c r="M1140" s="61"/>
      <c r="N1140" s="46"/>
    </row>
    <row r="1141" spans="2:14" ht="12.75" customHeight="1">
      <c r="B1141" s="304" t="s">
        <v>1747</v>
      </c>
      <c r="C1141" s="304" t="s">
        <v>1252</v>
      </c>
      <c r="D1141" s="305" t="s">
        <v>1749</v>
      </c>
      <c r="E1141" s="305"/>
      <c r="F1141" s="305"/>
      <c r="G1141" s="305"/>
      <c r="H1141" s="305"/>
      <c r="I1141" s="301" t="s">
        <v>1750</v>
      </c>
      <c r="J1141" s="301" t="s">
        <v>1750</v>
      </c>
      <c r="K1141" s="301" t="s">
        <v>1750</v>
      </c>
      <c r="L1141" s="301" t="s">
        <v>1750</v>
      </c>
      <c r="M1141" s="301" t="s">
        <v>1750</v>
      </c>
      <c r="N1141" s="298" t="s">
        <v>1750</v>
      </c>
    </row>
    <row r="1142" spans="2:14" ht="12.75" customHeight="1">
      <c r="B1142" s="304"/>
      <c r="C1142" s="304"/>
      <c r="D1142" s="298" t="s">
        <v>1420</v>
      </c>
      <c r="E1142" s="298"/>
      <c r="F1142" s="298" t="s">
        <v>1421</v>
      </c>
      <c r="G1142" s="298"/>
      <c r="H1142" s="298"/>
      <c r="I1142" s="301"/>
      <c r="J1142" s="301"/>
      <c r="K1142" s="301"/>
      <c r="L1142" s="301"/>
      <c r="M1142" s="301"/>
      <c r="N1142" s="298"/>
    </row>
    <row r="1143" spans="2:14" ht="12.75" customHeight="1">
      <c r="B1143" s="46" t="s">
        <v>1422</v>
      </c>
      <c r="C1143" s="134" t="s">
        <v>1423</v>
      </c>
      <c r="D1143" s="290">
        <v>16</v>
      </c>
      <c r="E1143" s="290"/>
      <c r="F1143" s="290" t="s">
        <v>1424</v>
      </c>
      <c r="G1143" s="290"/>
      <c r="H1143" s="290"/>
      <c r="I1143" s="257">
        <f>(N1143/8.05)*$D$8*1.1</f>
        <v>2717.409937888199</v>
      </c>
      <c r="J1143" s="38">
        <f>I1143*0.95</f>
        <v>2581.539440993789</v>
      </c>
      <c r="K1143" s="38">
        <f>I1143*0.9</f>
        <v>2445.668944099379</v>
      </c>
      <c r="L1143" s="38">
        <f>I1143*0.85</f>
        <v>2309.798447204969</v>
      </c>
      <c r="M1143" s="38">
        <f>I1143*0.8</f>
        <v>2173.927950310559</v>
      </c>
      <c r="N1143" s="51">
        <v>1283</v>
      </c>
    </row>
    <row r="1144" spans="2:14" ht="12.75" customHeight="1">
      <c r="B1144" s="46" t="s">
        <v>1425</v>
      </c>
      <c r="C1144" s="134" t="s">
        <v>1400</v>
      </c>
      <c r="D1144" s="290">
        <v>16</v>
      </c>
      <c r="E1144" s="290"/>
      <c r="F1144" s="290" t="s">
        <v>1424</v>
      </c>
      <c r="G1144" s="290"/>
      <c r="H1144" s="290"/>
      <c r="I1144" s="257">
        <f>(N1144/8.05)*$D$8*1.1</f>
        <v>2744.944099378882</v>
      </c>
      <c r="J1144" s="38">
        <f>I1144*1</f>
        <v>2744.944099378882</v>
      </c>
      <c r="K1144" s="38">
        <f>I1144*1</f>
        <v>2744.944099378882</v>
      </c>
      <c r="L1144" s="38">
        <f>I1144*0.9</f>
        <v>2470.449689440994</v>
      </c>
      <c r="M1144" s="38">
        <f>I1144*0.8</f>
        <v>2195.955279503106</v>
      </c>
      <c r="N1144" s="51">
        <v>1296</v>
      </c>
    </row>
    <row r="1145" spans="2:14" ht="12.75" customHeight="1">
      <c r="B1145" s="144" t="s">
        <v>1426</v>
      </c>
      <c r="C1145" s="134" t="s">
        <v>1423</v>
      </c>
      <c r="D1145" s="290">
        <v>16</v>
      </c>
      <c r="E1145" s="290"/>
      <c r="F1145" s="290" t="s">
        <v>1424</v>
      </c>
      <c r="G1145" s="290"/>
      <c r="H1145" s="290"/>
      <c r="I1145" s="257">
        <f>(N1145/8.05)*$D$8*1.1</f>
        <v>2774.1726708074534</v>
      </c>
      <c r="J1145" s="38">
        <f>I1145*1</f>
        <v>2774.1726708074534</v>
      </c>
      <c r="K1145" s="38">
        <f>I1145*1</f>
        <v>2774.1726708074534</v>
      </c>
      <c r="L1145" s="38">
        <f>I1145*0.9</f>
        <v>2496.755403726708</v>
      </c>
      <c r="M1145" s="38">
        <f>I1145*0.8</f>
        <v>2219.338136645963</v>
      </c>
      <c r="N1145" s="51">
        <v>1309.8</v>
      </c>
    </row>
    <row r="1146" spans="2:14" ht="12.75" customHeight="1">
      <c r="B1146" s="144" t="s">
        <v>1427</v>
      </c>
      <c r="C1146" s="134" t="s">
        <v>1423</v>
      </c>
      <c r="D1146" s="290">
        <v>16</v>
      </c>
      <c r="E1146" s="290"/>
      <c r="F1146" s="290" t="s">
        <v>1424</v>
      </c>
      <c r="G1146" s="290"/>
      <c r="H1146" s="290"/>
      <c r="I1146" s="257">
        <f>(N1146/8.05)*$D$8*1.1</f>
        <v>2802.5540372670807</v>
      </c>
      <c r="J1146" s="38">
        <f>I1146*1</f>
        <v>2802.5540372670807</v>
      </c>
      <c r="K1146" s="38">
        <f>I1146*1</f>
        <v>2802.5540372670807</v>
      </c>
      <c r="L1146" s="38">
        <f>I1146*0.9</f>
        <v>2522.2986335403725</v>
      </c>
      <c r="M1146" s="38">
        <f>I1146*0.8</f>
        <v>2242.0432298136648</v>
      </c>
      <c r="N1146" s="51">
        <v>1323.2</v>
      </c>
    </row>
    <row r="1147" spans="2:14" ht="12.75" customHeight="1">
      <c r="B1147" s="144" t="s">
        <v>1428</v>
      </c>
      <c r="C1147" s="134" t="s">
        <v>1423</v>
      </c>
      <c r="D1147" s="297">
        <v>16</v>
      </c>
      <c r="E1147" s="297"/>
      <c r="F1147" s="290" t="s">
        <v>1424</v>
      </c>
      <c r="G1147" s="290"/>
      <c r="H1147" s="290"/>
      <c r="I1147" s="257">
        <f>(N1147/8.05)*$D$8*1.1</f>
        <v>2830.935403726708</v>
      </c>
      <c r="J1147" s="38">
        <f>I1147*1</f>
        <v>2830.935403726708</v>
      </c>
      <c r="K1147" s="38">
        <f>I1147*1</f>
        <v>2830.935403726708</v>
      </c>
      <c r="L1147" s="38">
        <f>I1147*0.9</f>
        <v>2547.8418633540373</v>
      </c>
      <c r="M1147" s="38">
        <f>I1147*0.8</f>
        <v>2264.7483229813665</v>
      </c>
      <c r="N1147" s="51">
        <v>1336.6</v>
      </c>
    </row>
    <row r="1148" spans="2:14" ht="12.75" customHeight="1">
      <c r="B1148" s="226"/>
      <c r="C1148" s="225"/>
      <c r="D1148" s="225"/>
      <c r="E1148" s="225"/>
      <c r="F1148" s="15"/>
      <c r="G1148" s="15"/>
      <c r="H1148" s="15"/>
      <c r="I1148" s="71"/>
      <c r="J1148" s="72"/>
      <c r="K1148" s="72"/>
      <c r="L1148" s="72"/>
      <c r="M1148" s="72"/>
      <c r="N1148" s="71"/>
    </row>
    <row r="1149" spans="2:14" ht="12.75" customHeight="1">
      <c r="B1149" s="292" t="s">
        <v>1429</v>
      </c>
      <c r="C1149" s="292"/>
      <c r="D1149" s="292"/>
      <c r="E1149" s="292"/>
      <c r="F1149" s="292"/>
      <c r="G1149" s="292"/>
      <c r="H1149" s="292"/>
      <c r="I1149" s="27"/>
      <c r="J1149" s="46"/>
      <c r="K1149" s="61"/>
      <c r="L1149" s="61"/>
      <c r="M1149" s="61"/>
      <c r="N1149" s="46"/>
    </row>
    <row r="1150" spans="2:14" ht="12.75" customHeight="1">
      <c r="B1150" s="304" t="s">
        <v>1747</v>
      </c>
      <c r="C1150" s="304"/>
      <c r="D1150" s="304"/>
      <c r="E1150" s="304"/>
      <c r="F1150" s="305" t="s">
        <v>1382</v>
      </c>
      <c r="G1150" s="305"/>
      <c r="H1150" s="305"/>
      <c r="I1150" s="301" t="s">
        <v>1750</v>
      </c>
      <c r="J1150" s="301" t="s">
        <v>1750</v>
      </c>
      <c r="K1150" s="301" t="s">
        <v>1750</v>
      </c>
      <c r="L1150" s="301" t="s">
        <v>1750</v>
      </c>
      <c r="M1150" s="301" t="s">
        <v>1750</v>
      </c>
      <c r="N1150" s="298" t="s">
        <v>1750</v>
      </c>
    </row>
    <row r="1151" spans="2:14" ht="12.75" customHeight="1">
      <c r="B1151" s="304"/>
      <c r="C1151" s="304"/>
      <c r="D1151" s="304"/>
      <c r="E1151" s="304"/>
      <c r="F1151" s="305"/>
      <c r="G1151" s="305"/>
      <c r="H1151" s="305"/>
      <c r="I1151" s="301"/>
      <c r="J1151" s="301"/>
      <c r="K1151" s="301"/>
      <c r="L1151" s="301"/>
      <c r="M1151" s="301"/>
      <c r="N1151" s="298"/>
    </row>
    <row r="1152" spans="2:14" ht="12.75" customHeight="1">
      <c r="B1152" s="293" t="s">
        <v>1430</v>
      </c>
      <c r="C1152" s="293"/>
      <c r="D1152" s="293"/>
      <c r="E1152" s="293"/>
      <c r="F1152" s="290" t="s">
        <v>1388</v>
      </c>
      <c r="G1152" s="290"/>
      <c r="H1152" s="290"/>
      <c r="I1152" s="257">
        <f>(N1152/8.05)*$D$8*1.1</f>
        <v>1023</v>
      </c>
      <c r="J1152" s="38">
        <f>I1152*0.95</f>
        <v>971.85</v>
      </c>
      <c r="K1152" s="38">
        <f>I1152*0.9</f>
        <v>920.7</v>
      </c>
      <c r="L1152" s="38">
        <f>I1152*0.85</f>
        <v>869.55</v>
      </c>
      <c r="M1152" s="38">
        <f>I1152*0.8</f>
        <v>818.4000000000001</v>
      </c>
      <c r="N1152" s="51">
        <v>483</v>
      </c>
    </row>
    <row r="1153" spans="2:14" ht="12.75" customHeight="1">
      <c r="B1153" s="296" t="s">
        <v>1431</v>
      </c>
      <c r="C1153" s="296"/>
      <c r="D1153" s="296"/>
      <c r="E1153" s="296"/>
      <c r="F1153" s="290" t="s">
        <v>1388</v>
      </c>
      <c r="G1153" s="290"/>
      <c r="H1153" s="290"/>
      <c r="I1153" s="51" t="s">
        <v>1432</v>
      </c>
      <c r="J1153" s="51" t="s">
        <v>1432</v>
      </c>
      <c r="K1153" s="51" t="s">
        <v>1432</v>
      </c>
      <c r="L1153" s="51" t="s">
        <v>1432</v>
      </c>
      <c r="M1153" s="51" t="s">
        <v>1432</v>
      </c>
      <c r="N1153" s="51" t="s">
        <v>1432</v>
      </c>
    </row>
    <row r="1154" spans="2:14" ht="12.75" customHeight="1">
      <c r="B1154" s="225"/>
      <c r="C1154" s="225"/>
      <c r="D1154" s="225"/>
      <c r="E1154" s="225"/>
      <c r="F1154" s="15"/>
      <c r="G1154" s="15"/>
      <c r="H1154" s="15"/>
      <c r="I1154" s="71"/>
      <c r="J1154" s="72"/>
      <c r="K1154" s="72"/>
      <c r="L1154" s="72"/>
      <c r="M1154" s="72"/>
      <c r="N1154" s="71"/>
    </row>
    <row r="1155" spans="2:14" ht="12.75" customHeight="1">
      <c r="B1155" s="292" t="s">
        <v>1433</v>
      </c>
      <c r="C1155" s="292"/>
      <c r="D1155" s="292"/>
      <c r="E1155" s="292"/>
      <c r="F1155" s="292"/>
      <c r="G1155" s="292"/>
      <c r="H1155" s="292"/>
      <c r="I1155" s="27"/>
      <c r="J1155" s="46"/>
      <c r="K1155" s="61"/>
      <c r="L1155" s="61"/>
      <c r="M1155" s="61"/>
      <c r="N1155" s="46"/>
    </row>
    <row r="1156" spans="2:14" ht="12.75" customHeight="1">
      <c r="B1156" s="304" t="s">
        <v>1747</v>
      </c>
      <c r="C1156" s="304"/>
      <c r="D1156" s="304"/>
      <c r="E1156" s="304"/>
      <c r="F1156" s="305" t="s">
        <v>1382</v>
      </c>
      <c r="G1156" s="305"/>
      <c r="H1156" s="305"/>
      <c r="I1156" s="301" t="s">
        <v>1750</v>
      </c>
      <c r="J1156" s="301" t="s">
        <v>1750</v>
      </c>
      <c r="K1156" s="301" t="s">
        <v>1750</v>
      </c>
      <c r="L1156" s="301" t="s">
        <v>1750</v>
      </c>
      <c r="M1156" s="301" t="s">
        <v>1750</v>
      </c>
      <c r="N1156" s="298" t="s">
        <v>1750</v>
      </c>
    </row>
    <row r="1157" spans="2:14" ht="12.75" customHeight="1">
      <c r="B1157" s="304"/>
      <c r="C1157" s="304"/>
      <c r="D1157" s="304"/>
      <c r="E1157" s="304"/>
      <c r="F1157" s="305"/>
      <c r="G1157" s="305"/>
      <c r="H1157" s="305"/>
      <c r="I1157" s="301"/>
      <c r="J1157" s="301"/>
      <c r="K1157" s="301"/>
      <c r="L1157" s="301"/>
      <c r="M1157" s="301"/>
      <c r="N1157" s="298"/>
    </row>
    <row r="1158" spans="2:14" ht="12.75" customHeight="1">
      <c r="B1158" s="293" t="s">
        <v>1434</v>
      </c>
      <c r="C1158" s="293"/>
      <c r="D1158" s="293"/>
      <c r="E1158" s="293"/>
      <c r="F1158" s="290" t="s">
        <v>1388</v>
      </c>
      <c r="G1158" s="290"/>
      <c r="H1158" s="290"/>
      <c r="I1158" s="257">
        <f aca="true" t="shared" si="257" ref="I1158:I1187">(N1158/8.05)*$D$8*1.1</f>
        <v>66.92919254658386</v>
      </c>
      <c r="J1158" s="38">
        <f aca="true" t="shared" si="258" ref="J1158:J1187">I1158*0.95</f>
        <v>63.582732919254674</v>
      </c>
      <c r="K1158" s="38">
        <f aca="true" t="shared" si="259" ref="K1158:K1187">I1158*0.9</f>
        <v>60.23627329192548</v>
      </c>
      <c r="L1158" s="38">
        <f aca="true" t="shared" si="260" ref="L1158:L1187">I1158*0.85</f>
        <v>56.88981366459628</v>
      </c>
      <c r="M1158" s="38">
        <f aca="true" t="shared" si="261" ref="M1158:M1187">I1158*0.8</f>
        <v>53.54335403726709</v>
      </c>
      <c r="N1158" s="51">
        <v>31.6</v>
      </c>
    </row>
    <row r="1159" spans="2:14" ht="12.75" customHeight="1">
      <c r="B1159" s="293" t="s">
        <v>1435</v>
      </c>
      <c r="C1159" s="293"/>
      <c r="D1159" s="293"/>
      <c r="E1159" s="293"/>
      <c r="F1159" s="290" t="s">
        <v>1388</v>
      </c>
      <c r="G1159" s="290"/>
      <c r="H1159" s="290"/>
      <c r="I1159" s="257">
        <f t="shared" si="257"/>
        <v>98.06397515527951</v>
      </c>
      <c r="J1159" s="38">
        <f t="shared" si="258"/>
        <v>93.16077639751553</v>
      </c>
      <c r="K1159" s="38">
        <f t="shared" si="259"/>
        <v>88.25757763975156</v>
      </c>
      <c r="L1159" s="38">
        <f t="shared" si="260"/>
        <v>83.35437888198759</v>
      </c>
      <c r="M1159" s="38">
        <f t="shared" si="261"/>
        <v>78.45118012422361</v>
      </c>
      <c r="N1159" s="51">
        <v>46.3</v>
      </c>
    </row>
    <row r="1160" spans="2:14" ht="12.75" customHeight="1">
      <c r="B1160" s="293" t="s">
        <v>1436</v>
      </c>
      <c r="C1160" s="293"/>
      <c r="D1160" s="293"/>
      <c r="E1160" s="293"/>
      <c r="F1160" s="290" t="s">
        <v>1388</v>
      </c>
      <c r="G1160" s="290"/>
      <c r="H1160" s="290"/>
      <c r="I1160" s="257">
        <f t="shared" si="257"/>
        <v>121.57391304347826</v>
      </c>
      <c r="J1160" s="38">
        <f t="shared" si="258"/>
        <v>115.49521739130435</v>
      </c>
      <c r="K1160" s="38">
        <f t="shared" si="259"/>
        <v>109.41652173913043</v>
      </c>
      <c r="L1160" s="38">
        <f t="shared" si="260"/>
        <v>103.33782608695651</v>
      </c>
      <c r="M1160" s="38">
        <f t="shared" si="261"/>
        <v>97.2591304347826</v>
      </c>
      <c r="N1160" s="51">
        <v>57.4</v>
      </c>
    </row>
    <row r="1161" spans="2:14" ht="12.75" customHeight="1">
      <c r="B1161" s="293" t="s">
        <v>1437</v>
      </c>
      <c r="C1161" s="293"/>
      <c r="D1161" s="293"/>
      <c r="E1161" s="293"/>
      <c r="F1161" s="290" t="s">
        <v>1388</v>
      </c>
      <c r="G1161" s="290"/>
      <c r="H1161" s="290"/>
      <c r="I1161" s="257">
        <f t="shared" si="257"/>
        <v>170.5</v>
      </c>
      <c r="J1161" s="38">
        <f t="shared" si="258"/>
        <v>161.97500000000002</v>
      </c>
      <c r="K1161" s="38">
        <f t="shared" si="259"/>
        <v>153.45000000000002</v>
      </c>
      <c r="L1161" s="38">
        <f t="shared" si="260"/>
        <v>144.92499999999998</v>
      </c>
      <c r="M1161" s="38">
        <f t="shared" si="261"/>
        <v>136.4</v>
      </c>
      <c r="N1161" s="51">
        <v>80.5</v>
      </c>
    </row>
    <row r="1162" spans="2:14" ht="12.75" customHeight="1">
      <c r="B1162" s="293" t="s">
        <v>1438</v>
      </c>
      <c r="C1162" s="293"/>
      <c r="D1162" s="293"/>
      <c r="E1162" s="293"/>
      <c r="F1162" s="290" t="s">
        <v>1388</v>
      </c>
      <c r="G1162" s="290"/>
      <c r="H1162" s="290"/>
      <c r="I1162" s="257">
        <f t="shared" si="257"/>
        <v>187.02049689440994</v>
      </c>
      <c r="J1162" s="38">
        <f t="shared" si="258"/>
        <v>177.66947204968946</v>
      </c>
      <c r="K1162" s="38">
        <f t="shared" si="259"/>
        <v>168.31844720496895</v>
      </c>
      <c r="L1162" s="38">
        <f t="shared" si="260"/>
        <v>158.96742236024846</v>
      </c>
      <c r="M1162" s="38">
        <f t="shared" si="261"/>
        <v>149.61639751552795</v>
      </c>
      <c r="N1162" s="51">
        <v>88.3</v>
      </c>
    </row>
    <row r="1163" spans="2:14" ht="12.75" customHeight="1">
      <c r="B1163" s="293" t="s">
        <v>1439</v>
      </c>
      <c r="C1163" s="293"/>
      <c r="D1163" s="293"/>
      <c r="E1163" s="293"/>
      <c r="F1163" s="290" t="s">
        <v>1388</v>
      </c>
      <c r="G1163" s="290"/>
      <c r="H1163" s="290"/>
      <c r="I1163" s="257">
        <f t="shared" si="257"/>
        <v>232.1341614906832</v>
      </c>
      <c r="J1163" s="38">
        <f t="shared" si="258"/>
        <v>220.52745341614906</v>
      </c>
      <c r="K1163" s="38">
        <f t="shared" si="259"/>
        <v>208.9207453416149</v>
      </c>
      <c r="L1163" s="38">
        <f t="shared" si="260"/>
        <v>197.31403726708072</v>
      </c>
      <c r="M1163" s="38">
        <f t="shared" si="261"/>
        <v>185.70732919254658</v>
      </c>
      <c r="N1163" s="51">
        <v>109.6</v>
      </c>
    </row>
    <row r="1164" spans="2:14" ht="12.75" customHeight="1">
      <c r="B1164" s="293" t="s">
        <v>1440</v>
      </c>
      <c r="C1164" s="293"/>
      <c r="D1164" s="293"/>
      <c r="E1164" s="293"/>
      <c r="F1164" s="290" t="s">
        <v>1388</v>
      </c>
      <c r="G1164" s="290"/>
      <c r="H1164" s="290"/>
      <c r="I1164" s="257">
        <f t="shared" si="257"/>
        <v>286.3552795031056</v>
      </c>
      <c r="J1164" s="38">
        <f t="shared" si="258"/>
        <v>272.0375155279503</v>
      </c>
      <c r="K1164" s="38">
        <f t="shared" si="259"/>
        <v>257.719751552795</v>
      </c>
      <c r="L1164" s="38">
        <f t="shared" si="260"/>
        <v>243.40198757763974</v>
      </c>
      <c r="M1164" s="38">
        <f t="shared" si="261"/>
        <v>229.08422360248449</v>
      </c>
      <c r="N1164" s="51">
        <v>135.2</v>
      </c>
    </row>
    <row r="1165" spans="2:14" ht="12.75" customHeight="1">
      <c r="B1165" s="296" t="s">
        <v>1441</v>
      </c>
      <c r="C1165" s="296"/>
      <c r="D1165" s="296"/>
      <c r="E1165" s="296"/>
      <c r="F1165" s="290" t="s">
        <v>1388</v>
      </c>
      <c r="G1165" s="290"/>
      <c r="H1165" s="290"/>
      <c r="I1165" s="257">
        <f t="shared" si="257"/>
        <v>29.440372670807456</v>
      </c>
      <c r="J1165" s="38">
        <f t="shared" si="258"/>
        <v>27.968354037267083</v>
      </c>
      <c r="K1165" s="38">
        <f t="shared" si="259"/>
        <v>26.49633540372671</v>
      </c>
      <c r="L1165" s="38">
        <f t="shared" si="260"/>
        <v>25.02431677018634</v>
      </c>
      <c r="M1165" s="38">
        <f t="shared" si="261"/>
        <v>23.552298136645966</v>
      </c>
      <c r="N1165" s="51">
        <v>13.9</v>
      </c>
    </row>
    <row r="1166" spans="2:14" ht="12.75" customHeight="1">
      <c r="B1166" s="296" t="s">
        <v>1442</v>
      </c>
      <c r="C1166" s="296"/>
      <c r="D1166" s="296"/>
      <c r="E1166" s="296"/>
      <c r="F1166" s="290" t="s">
        <v>1388</v>
      </c>
      <c r="G1166" s="290"/>
      <c r="H1166" s="290"/>
      <c r="I1166" s="257">
        <f t="shared" si="257"/>
        <v>39.81863354037267</v>
      </c>
      <c r="J1166" s="38">
        <f t="shared" si="258"/>
        <v>37.827701863354044</v>
      </c>
      <c r="K1166" s="38">
        <f t="shared" si="259"/>
        <v>35.83677018633541</v>
      </c>
      <c r="L1166" s="38">
        <f t="shared" si="260"/>
        <v>33.84583850931677</v>
      </c>
      <c r="M1166" s="38">
        <f t="shared" si="261"/>
        <v>31.85490683229814</v>
      </c>
      <c r="N1166" s="51">
        <v>18.8</v>
      </c>
    </row>
    <row r="1167" spans="2:14" ht="12.75" customHeight="1">
      <c r="B1167" s="296" t="s">
        <v>1443</v>
      </c>
      <c r="C1167" s="296"/>
      <c r="D1167" s="296"/>
      <c r="E1167" s="296"/>
      <c r="F1167" s="290" t="s">
        <v>1388</v>
      </c>
      <c r="G1167" s="290"/>
      <c r="H1167" s="290"/>
      <c r="I1167" s="257">
        <f t="shared" si="257"/>
        <v>69.25900621118012</v>
      </c>
      <c r="J1167" s="38">
        <f t="shared" si="258"/>
        <v>65.79605590062113</v>
      </c>
      <c r="K1167" s="38">
        <f t="shared" si="259"/>
        <v>62.33310559006211</v>
      </c>
      <c r="L1167" s="38">
        <f t="shared" si="260"/>
        <v>58.8701552795031</v>
      </c>
      <c r="M1167" s="38">
        <f t="shared" si="261"/>
        <v>55.4072049689441</v>
      </c>
      <c r="N1167" s="51">
        <v>32.7</v>
      </c>
    </row>
    <row r="1168" spans="2:14" ht="12.75" customHeight="1">
      <c r="B1168" s="296" t="s">
        <v>1444</v>
      </c>
      <c r="C1168" s="296"/>
      <c r="D1168" s="296"/>
      <c r="E1168" s="296"/>
      <c r="F1168" s="290" t="s">
        <v>1388</v>
      </c>
      <c r="G1168" s="290"/>
      <c r="H1168" s="290"/>
      <c r="I1168" s="257">
        <f t="shared" si="257"/>
        <v>94.46335403726708</v>
      </c>
      <c r="J1168" s="38">
        <f t="shared" si="258"/>
        <v>89.74018633540373</v>
      </c>
      <c r="K1168" s="38">
        <f t="shared" si="259"/>
        <v>85.01701863354037</v>
      </c>
      <c r="L1168" s="38">
        <f t="shared" si="260"/>
        <v>80.29385093167701</v>
      </c>
      <c r="M1168" s="38">
        <f t="shared" si="261"/>
        <v>75.57068322981367</v>
      </c>
      <c r="N1168" s="51">
        <v>44.6</v>
      </c>
    </row>
    <row r="1169" spans="2:14" ht="12.75" customHeight="1">
      <c r="B1169" s="296" t="s">
        <v>1445</v>
      </c>
      <c r="C1169" s="296"/>
      <c r="D1169" s="296"/>
      <c r="E1169" s="296"/>
      <c r="F1169" s="290" t="s">
        <v>1388</v>
      </c>
      <c r="G1169" s="290"/>
      <c r="H1169" s="290"/>
      <c r="I1169" s="257">
        <f t="shared" si="257"/>
        <v>16.09689440993789</v>
      </c>
      <c r="J1169" s="38">
        <f t="shared" si="258"/>
        <v>15.292049689440995</v>
      </c>
      <c r="K1169" s="38">
        <f t="shared" si="259"/>
        <v>14.4872049689441</v>
      </c>
      <c r="L1169" s="38">
        <f t="shared" si="260"/>
        <v>13.682360248447205</v>
      </c>
      <c r="M1169" s="38">
        <f t="shared" si="261"/>
        <v>12.877515527950312</v>
      </c>
      <c r="N1169" s="227">
        <v>7.6</v>
      </c>
    </row>
    <row r="1170" spans="2:14" ht="12.75" customHeight="1">
      <c r="B1170" s="296" t="s">
        <v>1446</v>
      </c>
      <c r="C1170" s="296"/>
      <c r="D1170" s="296"/>
      <c r="E1170" s="296"/>
      <c r="F1170" s="290" t="s">
        <v>1388</v>
      </c>
      <c r="G1170" s="290"/>
      <c r="H1170" s="290"/>
      <c r="I1170" s="257">
        <f t="shared" si="257"/>
        <v>143.8130434782609</v>
      </c>
      <c r="J1170" s="38">
        <f t="shared" si="258"/>
        <v>136.62239130434787</v>
      </c>
      <c r="K1170" s="38">
        <f t="shared" si="259"/>
        <v>129.43173913043483</v>
      </c>
      <c r="L1170" s="38">
        <f t="shared" si="260"/>
        <v>122.24108695652177</v>
      </c>
      <c r="M1170" s="38">
        <f t="shared" si="261"/>
        <v>115.05043478260873</v>
      </c>
      <c r="N1170" s="227">
        <v>67.9</v>
      </c>
    </row>
    <row r="1171" spans="2:14" ht="12.75" customHeight="1">
      <c r="B1171" s="296" t="s">
        <v>1447</v>
      </c>
      <c r="C1171" s="296"/>
      <c r="D1171" s="296"/>
      <c r="E1171" s="296"/>
      <c r="F1171" s="290" t="s">
        <v>1388</v>
      </c>
      <c r="G1171" s="290"/>
      <c r="H1171" s="290"/>
      <c r="I1171" s="257">
        <f t="shared" si="257"/>
        <v>239.75900621118012</v>
      </c>
      <c r="J1171" s="38">
        <f t="shared" si="258"/>
        <v>227.77105590062112</v>
      </c>
      <c r="K1171" s="38">
        <f t="shared" si="259"/>
        <v>215.78310559006212</v>
      </c>
      <c r="L1171" s="38">
        <f t="shared" si="260"/>
        <v>203.7951552795031</v>
      </c>
      <c r="M1171" s="38">
        <f t="shared" si="261"/>
        <v>191.80720496894412</v>
      </c>
      <c r="N1171" s="227">
        <v>113.2</v>
      </c>
    </row>
    <row r="1172" spans="2:14" ht="12.75" customHeight="1">
      <c r="B1172" s="296" t="s">
        <v>1448</v>
      </c>
      <c r="C1172" s="296"/>
      <c r="D1172" s="296"/>
      <c r="E1172" s="296"/>
      <c r="F1172" s="290" t="s">
        <v>1388</v>
      </c>
      <c r="G1172" s="290"/>
      <c r="H1172" s="290"/>
      <c r="I1172" s="257">
        <f t="shared" si="257"/>
        <v>65.23478260869565</v>
      </c>
      <c r="J1172" s="38">
        <f t="shared" si="258"/>
        <v>61.97304347826088</v>
      </c>
      <c r="K1172" s="38">
        <f t="shared" si="259"/>
        <v>58.711304347826086</v>
      </c>
      <c r="L1172" s="38">
        <f t="shared" si="260"/>
        <v>55.4495652173913</v>
      </c>
      <c r="M1172" s="38">
        <f t="shared" si="261"/>
        <v>52.18782608695653</v>
      </c>
      <c r="N1172" s="227">
        <v>30.8</v>
      </c>
    </row>
    <row r="1173" spans="2:14" ht="12.75" customHeight="1">
      <c r="B1173" s="296" t="s">
        <v>1449</v>
      </c>
      <c r="C1173" s="296"/>
      <c r="D1173" s="296"/>
      <c r="E1173" s="296"/>
      <c r="F1173" s="290" t="s">
        <v>1388</v>
      </c>
      <c r="G1173" s="290"/>
      <c r="H1173" s="290"/>
      <c r="I1173" s="257">
        <f t="shared" si="257"/>
        <v>98.69937888198758</v>
      </c>
      <c r="J1173" s="38">
        <f t="shared" si="258"/>
        <v>93.76440993788822</v>
      </c>
      <c r="K1173" s="38">
        <f t="shared" si="259"/>
        <v>88.82944099378882</v>
      </c>
      <c r="L1173" s="38">
        <f t="shared" si="260"/>
        <v>83.89447204968944</v>
      </c>
      <c r="M1173" s="38">
        <f t="shared" si="261"/>
        <v>78.95950310559007</v>
      </c>
      <c r="N1173" s="227">
        <v>46.6</v>
      </c>
    </row>
    <row r="1174" spans="2:14" ht="12.75" customHeight="1">
      <c r="B1174" s="296" t="s">
        <v>1450</v>
      </c>
      <c r="C1174" s="296"/>
      <c r="D1174" s="296"/>
      <c r="E1174" s="296"/>
      <c r="F1174" s="290" t="s">
        <v>1388</v>
      </c>
      <c r="G1174" s="290"/>
      <c r="H1174" s="290"/>
      <c r="I1174" s="257">
        <f t="shared" si="257"/>
        <v>166.2639751552795</v>
      </c>
      <c r="J1174" s="38">
        <f t="shared" si="258"/>
        <v>157.95077639751554</v>
      </c>
      <c r="K1174" s="38">
        <f t="shared" si="259"/>
        <v>149.63757763975156</v>
      </c>
      <c r="L1174" s="38">
        <f t="shared" si="260"/>
        <v>141.32437888198757</v>
      </c>
      <c r="M1174" s="38">
        <f t="shared" si="261"/>
        <v>133.0111801242236</v>
      </c>
      <c r="N1174" s="227">
        <v>78.5</v>
      </c>
    </row>
    <row r="1175" spans="2:14" ht="12.75" customHeight="1">
      <c r="B1175" s="296" t="s">
        <v>1451</v>
      </c>
      <c r="C1175" s="296"/>
      <c r="D1175" s="296"/>
      <c r="E1175" s="296"/>
      <c r="F1175" s="290" t="s">
        <v>1388</v>
      </c>
      <c r="G1175" s="290"/>
      <c r="H1175" s="290"/>
      <c r="I1175" s="257">
        <f t="shared" si="257"/>
        <v>232.34596273291925</v>
      </c>
      <c r="J1175" s="38">
        <f t="shared" si="258"/>
        <v>220.7286645962733</v>
      </c>
      <c r="K1175" s="38">
        <f t="shared" si="259"/>
        <v>209.11136645962733</v>
      </c>
      <c r="L1175" s="38">
        <f t="shared" si="260"/>
        <v>197.49406832298135</v>
      </c>
      <c r="M1175" s="38">
        <f t="shared" si="261"/>
        <v>185.87677018633542</v>
      </c>
      <c r="N1175" s="227">
        <v>109.7</v>
      </c>
    </row>
    <row r="1176" spans="2:14" ht="12.75" customHeight="1">
      <c r="B1176" s="296" t="s">
        <v>1452</v>
      </c>
      <c r="C1176" s="296"/>
      <c r="D1176" s="296"/>
      <c r="E1176" s="296"/>
      <c r="F1176" s="290" t="s">
        <v>1388</v>
      </c>
      <c r="G1176" s="290"/>
      <c r="H1176" s="290"/>
      <c r="I1176" s="257">
        <f t="shared" si="257"/>
        <v>76.46024844720498</v>
      </c>
      <c r="J1176" s="38">
        <f t="shared" si="258"/>
        <v>72.63723602484473</v>
      </c>
      <c r="K1176" s="38">
        <f t="shared" si="259"/>
        <v>68.81422360248447</v>
      </c>
      <c r="L1176" s="38">
        <f t="shared" si="260"/>
        <v>64.99121118012422</v>
      </c>
      <c r="M1176" s="38">
        <f t="shared" si="261"/>
        <v>61.16819875776398</v>
      </c>
      <c r="N1176" s="227">
        <v>36.1</v>
      </c>
    </row>
    <row r="1177" spans="2:14" ht="12.75" customHeight="1">
      <c r="B1177" s="296" t="s">
        <v>1453</v>
      </c>
      <c r="C1177" s="296"/>
      <c r="D1177" s="296"/>
      <c r="E1177" s="296"/>
      <c r="F1177" s="290" t="s">
        <v>1388</v>
      </c>
      <c r="G1177" s="290"/>
      <c r="H1177" s="290"/>
      <c r="I1177" s="257">
        <f t="shared" si="257"/>
        <v>110.56024844720497</v>
      </c>
      <c r="J1177" s="38">
        <f t="shared" si="258"/>
        <v>105.03223602484474</v>
      </c>
      <c r="K1177" s="38">
        <f t="shared" si="259"/>
        <v>99.50422360248447</v>
      </c>
      <c r="L1177" s="38">
        <f t="shared" si="260"/>
        <v>93.97621118012422</v>
      </c>
      <c r="M1177" s="38">
        <f t="shared" si="261"/>
        <v>88.44819875776398</v>
      </c>
      <c r="N1177" s="227">
        <v>52.2</v>
      </c>
    </row>
    <row r="1178" spans="2:14" ht="12.75" customHeight="1">
      <c r="B1178" s="296" t="s">
        <v>1454</v>
      </c>
      <c r="C1178" s="296"/>
      <c r="D1178" s="296"/>
      <c r="E1178" s="296"/>
      <c r="F1178" s="290" t="s">
        <v>1388</v>
      </c>
      <c r="G1178" s="290"/>
      <c r="H1178" s="290"/>
      <c r="I1178" s="257">
        <f t="shared" si="257"/>
        <v>182.78447204968944</v>
      </c>
      <c r="J1178" s="38">
        <f t="shared" si="258"/>
        <v>173.64524844720498</v>
      </c>
      <c r="K1178" s="38">
        <f t="shared" si="259"/>
        <v>164.5060248447205</v>
      </c>
      <c r="L1178" s="38">
        <f t="shared" si="260"/>
        <v>155.36680124223602</v>
      </c>
      <c r="M1178" s="38">
        <f t="shared" si="261"/>
        <v>146.22757763975156</v>
      </c>
      <c r="N1178" s="227">
        <v>86.3</v>
      </c>
    </row>
    <row r="1179" spans="2:14" ht="12.75" customHeight="1">
      <c r="B1179" s="296" t="s">
        <v>1455</v>
      </c>
      <c r="C1179" s="296"/>
      <c r="D1179" s="296"/>
      <c r="E1179" s="296"/>
      <c r="F1179" s="290" t="s">
        <v>1388</v>
      </c>
      <c r="G1179" s="290"/>
      <c r="H1179" s="290"/>
      <c r="I1179" s="257">
        <f t="shared" si="257"/>
        <v>246.74844720496895</v>
      </c>
      <c r="J1179" s="38">
        <f t="shared" si="258"/>
        <v>234.41102484472052</v>
      </c>
      <c r="K1179" s="38">
        <f t="shared" si="259"/>
        <v>222.07360248447208</v>
      </c>
      <c r="L1179" s="38">
        <f t="shared" si="260"/>
        <v>209.7361801242236</v>
      </c>
      <c r="M1179" s="38">
        <f t="shared" si="261"/>
        <v>197.39875776397517</v>
      </c>
      <c r="N1179" s="227">
        <v>116.5</v>
      </c>
    </row>
    <row r="1180" spans="2:14" ht="12.75" customHeight="1">
      <c r="B1180" s="296" t="s">
        <v>1456</v>
      </c>
      <c r="C1180" s="296"/>
      <c r="D1180" s="296"/>
      <c r="E1180" s="296"/>
      <c r="F1180" s="290" t="s">
        <v>1388</v>
      </c>
      <c r="G1180" s="290"/>
      <c r="H1180" s="290"/>
      <c r="I1180" s="257">
        <f t="shared" si="257"/>
        <v>20.96832298136646</v>
      </c>
      <c r="J1180" s="38">
        <f t="shared" si="258"/>
        <v>19.91990683229814</v>
      </c>
      <c r="K1180" s="38">
        <f t="shared" si="259"/>
        <v>18.871490683229812</v>
      </c>
      <c r="L1180" s="38">
        <f t="shared" si="260"/>
        <v>17.82307453416149</v>
      </c>
      <c r="M1180" s="38">
        <f t="shared" si="261"/>
        <v>16.77465838509317</v>
      </c>
      <c r="N1180" s="227">
        <v>9.9</v>
      </c>
    </row>
    <row r="1181" spans="2:14" ht="12.75" customHeight="1">
      <c r="B1181" s="296" t="s">
        <v>1457</v>
      </c>
      <c r="C1181" s="296"/>
      <c r="D1181" s="296"/>
      <c r="E1181" s="296"/>
      <c r="F1181" s="290" t="s">
        <v>1388</v>
      </c>
      <c r="G1181" s="290"/>
      <c r="H1181" s="290"/>
      <c r="I1181" s="257">
        <f t="shared" si="257"/>
        <v>29.0167701863354</v>
      </c>
      <c r="J1181" s="38">
        <f t="shared" si="258"/>
        <v>27.565931677018632</v>
      </c>
      <c r="K1181" s="38">
        <f t="shared" si="259"/>
        <v>26.11509316770186</v>
      </c>
      <c r="L1181" s="38">
        <f t="shared" si="260"/>
        <v>24.66425465838509</v>
      </c>
      <c r="M1181" s="38">
        <f t="shared" si="261"/>
        <v>23.213416149068323</v>
      </c>
      <c r="N1181" s="227">
        <v>13.7</v>
      </c>
    </row>
    <row r="1182" spans="2:14" ht="12.75" customHeight="1">
      <c r="B1182" s="296" t="s">
        <v>1458</v>
      </c>
      <c r="C1182" s="296"/>
      <c r="D1182" s="296"/>
      <c r="E1182" s="296"/>
      <c r="F1182" s="290" t="s">
        <v>1388</v>
      </c>
      <c r="G1182" s="290"/>
      <c r="H1182" s="290"/>
      <c r="I1182" s="257">
        <f t="shared" si="257"/>
        <v>20.756521739130438</v>
      </c>
      <c r="J1182" s="38">
        <f t="shared" si="258"/>
        <v>19.718695652173917</v>
      </c>
      <c r="K1182" s="38">
        <f t="shared" si="259"/>
        <v>18.680869565217396</v>
      </c>
      <c r="L1182" s="38">
        <f t="shared" si="260"/>
        <v>17.64304347826087</v>
      </c>
      <c r="M1182" s="38">
        <f t="shared" si="261"/>
        <v>16.60521739130435</v>
      </c>
      <c r="N1182" s="227">
        <v>9.8</v>
      </c>
    </row>
    <row r="1183" spans="2:14" ht="12.75" customHeight="1">
      <c r="B1183" s="296" t="s">
        <v>1459</v>
      </c>
      <c r="C1183" s="296"/>
      <c r="D1183" s="296"/>
      <c r="E1183" s="296"/>
      <c r="F1183" s="290" t="s">
        <v>1388</v>
      </c>
      <c r="G1183" s="290"/>
      <c r="H1183" s="290"/>
      <c r="I1183" s="257">
        <f t="shared" si="257"/>
        <v>0.4236024844720497</v>
      </c>
      <c r="J1183" s="38">
        <f t="shared" si="258"/>
        <v>0.40242236024844724</v>
      </c>
      <c r="K1183" s="38">
        <f t="shared" si="259"/>
        <v>0.3812422360248447</v>
      </c>
      <c r="L1183" s="38">
        <f t="shared" si="260"/>
        <v>0.3600621118012422</v>
      </c>
      <c r="M1183" s="38">
        <f t="shared" si="261"/>
        <v>0.33888198757763976</v>
      </c>
      <c r="N1183" s="227">
        <v>0.2</v>
      </c>
    </row>
    <row r="1184" spans="2:14" ht="12.75" customHeight="1">
      <c r="B1184" s="296" t="s">
        <v>1460</v>
      </c>
      <c r="C1184" s="296"/>
      <c r="D1184" s="296"/>
      <c r="E1184" s="296"/>
      <c r="F1184" s="290" t="s">
        <v>1388</v>
      </c>
      <c r="G1184" s="290"/>
      <c r="H1184" s="290"/>
      <c r="I1184" s="257">
        <f t="shared" si="257"/>
        <v>21.81552795031056</v>
      </c>
      <c r="J1184" s="38">
        <f t="shared" si="258"/>
        <v>20.724751552795034</v>
      </c>
      <c r="K1184" s="38">
        <f t="shared" si="259"/>
        <v>19.633975155279504</v>
      </c>
      <c r="L1184" s="38">
        <f t="shared" si="260"/>
        <v>18.543198757763975</v>
      </c>
      <c r="M1184" s="38">
        <f t="shared" si="261"/>
        <v>17.45242236024845</v>
      </c>
      <c r="N1184" s="227">
        <v>10.3</v>
      </c>
    </row>
    <row r="1185" spans="2:14" ht="12.75" customHeight="1">
      <c r="B1185" s="296" t="s">
        <v>1461</v>
      </c>
      <c r="C1185" s="296"/>
      <c r="D1185" s="296"/>
      <c r="E1185" s="296"/>
      <c r="F1185" s="290" t="s">
        <v>1388</v>
      </c>
      <c r="G1185" s="290"/>
      <c r="H1185" s="290"/>
      <c r="I1185" s="257">
        <f t="shared" si="257"/>
        <v>2.435714285714285</v>
      </c>
      <c r="J1185" s="38">
        <f t="shared" si="258"/>
        <v>2.313928571428571</v>
      </c>
      <c r="K1185" s="38">
        <f t="shared" si="259"/>
        <v>2.1921428571428567</v>
      </c>
      <c r="L1185" s="38">
        <f t="shared" si="260"/>
        <v>2.070357142857142</v>
      </c>
      <c r="M1185" s="38">
        <f t="shared" si="261"/>
        <v>1.9485714285714282</v>
      </c>
      <c r="N1185" s="227">
        <v>1.15</v>
      </c>
    </row>
    <row r="1186" spans="2:14" ht="12.75" customHeight="1">
      <c r="B1186" s="296" t="s">
        <v>1462</v>
      </c>
      <c r="C1186" s="296"/>
      <c r="D1186" s="296"/>
      <c r="E1186" s="296"/>
      <c r="F1186" s="290" t="s">
        <v>1388</v>
      </c>
      <c r="G1186" s="290"/>
      <c r="H1186" s="290"/>
      <c r="I1186" s="257">
        <f t="shared" si="257"/>
        <v>0.6354037267080744</v>
      </c>
      <c r="J1186" s="38">
        <f t="shared" si="258"/>
        <v>0.6036335403726708</v>
      </c>
      <c r="K1186" s="38">
        <f t="shared" si="259"/>
        <v>0.571863354037267</v>
      </c>
      <c r="L1186" s="38">
        <f t="shared" si="260"/>
        <v>0.5400931677018632</v>
      </c>
      <c r="M1186" s="38">
        <f t="shared" si="261"/>
        <v>0.5083229813664596</v>
      </c>
      <c r="N1186" s="227">
        <v>0.3</v>
      </c>
    </row>
    <row r="1187" spans="2:14" ht="12.75" customHeight="1">
      <c r="B1187" s="296" t="s">
        <v>1463</v>
      </c>
      <c r="C1187" s="296"/>
      <c r="D1187" s="296"/>
      <c r="E1187" s="296"/>
      <c r="F1187" s="290" t="s">
        <v>1388</v>
      </c>
      <c r="G1187" s="290"/>
      <c r="H1187" s="290"/>
      <c r="I1187" s="257">
        <f t="shared" si="257"/>
        <v>14.93198757763975</v>
      </c>
      <c r="J1187" s="38">
        <f t="shared" si="258"/>
        <v>14.185388198757764</v>
      </c>
      <c r="K1187" s="38">
        <f t="shared" si="259"/>
        <v>13.438788819875775</v>
      </c>
      <c r="L1187" s="38">
        <f t="shared" si="260"/>
        <v>12.692189440993788</v>
      </c>
      <c r="M1187" s="38">
        <f t="shared" si="261"/>
        <v>11.945590062111801</v>
      </c>
      <c r="N1187" s="51">
        <v>7.05</v>
      </c>
    </row>
    <row r="1188" spans="2:14" ht="12.75" customHeight="1">
      <c r="B1188" s="228"/>
      <c r="C1188" s="228"/>
      <c r="D1188" s="228"/>
      <c r="E1188" s="228"/>
      <c r="F1188" s="295"/>
      <c r="G1188" s="295"/>
      <c r="H1188" s="295"/>
      <c r="I1188" s="229"/>
      <c r="J1188" s="72"/>
      <c r="K1188" s="72"/>
      <c r="L1188" s="72"/>
      <c r="M1188" s="72"/>
      <c r="N1188" s="229"/>
    </row>
    <row r="1189" spans="2:14" ht="12.75" customHeight="1">
      <c r="B1189" s="292" t="s">
        <v>1464</v>
      </c>
      <c r="C1189" s="292"/>
      <c r="D1189" s="292"/>
      <c r="E1189" s="292"/>
      <c r="F1189" s="292"/>
      <c r="G1189" s="292"/>
      <c r="H1189" s="292"/>
      <c r="I1189" s="27"/>
      <c r="J1189" s="46"/>
      <c r="K1189" s="61"/>
      <c r="L1189" s="61"/>
      <c r="M1189" s="61"/>
      <c r="N1189" s="46"/>
    </row>
    <row r="1190" spans="2:14" ht="12.75" customHeight="1">
      <c r="B1190" s="304" t="s">
        <v>1747</v>
      </c>
      <c r="C1190" s="304"/>
      <c r="D1190" s="304"/>
      <c r="E1190" s="304"/>
      <c r="F1190" s="305" t="s">
        <v>1382</v>
      </c>
      <c r="G1190" s="305"/>
      <c r="H1190" s="305"/>
      <c r="I1190" s="301" t="s">
        <v>1750</v>
      </c>
      <c r="J1190" s="301" t="s">
        <v>1750</v>
      </c>
      <c r="K1190" s="301" t="s">
        <v>1750</v>
      </c>
      <c r="L1190" s="301" t="s">
        <v>1750</v>
      </c>
      <c r="M1190" s="301" t="s">
        <v>1750</v>
      </c>
      <c r="N1190" s="298" t="s">
        <v>1750</v>
      </c>
    </row>
    <row r="1191" spans="2:14" ht="12.75" customHeight="1">
      <c r="B1191" s="304"/>
      <c r="C1191" s="304"/>
      <c r="D1191" s="304"/>
      <c r="E1191" s="304"/>
      <c r="F1191" s="305"/>
      <c r="G1191" s="305"/>
      <c r="H1191" s="305"/>
      <c r="I1191" s="301"/>
      <c r="J1191" s="301"/>
      <c r="K1191" s="301"/>
      <c r="L1191" s="301"/>
      <c r="M1191" s="301"/>
      <c r="N1191" s="298"/>
    </row>
    <row r="1192" spans="2:14" ht="12.75" customHeight="1">
      <c r="B1192" s="293" t="s">
        <v>1465</v>
      </c>
      <c r="C1192" s="293"/>
      <c r="D1192" s="293"/>
      <c r="E1192" s="293"/>
      <c r="F1192" s="290" t="s">
        <v>1388</v>
      </c>
      <c r="G1192" s="290"/>
      <c r="H1192" s="290"/>
      <c r="I1192" s="257">
        <f aca="true" t="shared" si="262" ref="I1192:I1212">(N1192/8.05)*$D$8*1.1</f>
        <v>158.85093167701862</v>
      </c>
      <c r="J1192" s="38">
        <f aca="true" t="shared" si="263" ref="J1192:J1212">I1192*0.95</f>
        <v>150.9083850931677</v>
      </c>
      <c r="K1192" s="38">
        <f aca="true" t="shared" si="264" ref="K1192:K1212">I1192*0.9</f>
        <v>142.96583850931677</v>
      </c>
      <c r="L1192" s="38">
        <f aca="true" t="shared" si="265" ref="L1192:L1212">I1192*0.85</f>
        <v>135.02329192546583</v>
      </c>
      <c r="M1192" s="38">
        <f aca="true" t="shared" si="266" ref="M1192:M1212">I1192*0.8</f>
        <v>127.0807453416149</v>
      </c>
      <c r="N1192" s="51">
        <v>75</v>
      </c>
    </row>
    <row r="1193" spans="2:14" ht="12.75" customHeight="1">
      <c r="B1193" s="293" t="s">
        <v>1466</v>
      </c>
      <c r="C1193" s="293"/>
      <c r="D1193" s="293"/>
      <c r="E1193" s="293"/>
      <c r="F1193" s="290" t="s">
        <v>1388</v>
      </c>
      <c r="G1193" s="290"/>
      <c r="H1193" s="290"/>
      <c r="I1193" s="257">
        <f t="shared" si="262"/>
        <v>233.40496894409938</v>
      </c>
      <c r="J1193" s="38">
        <f t="shared" si="263"/>
        <v>221.73472049689443</v>
      </c>
      <c r="K1193" s="38">
        <f t="shared" si="264"/>
        <v>210.06447204968944</v>
      </c>
      <c r="L1193" s="38">
        <f t="shared" si="265"/>
        <v>198.39422360248446</v>
      </c>
      <c r="M1193" s="38">
        <f t="shared" si="266"/>
        <v>186.7239751552795</v>
      </c>
      <c r="N1193" s="227">
        <v>110.2</v>
      </c>
    </row>
    <row r="1194" spans="2:14" ht="12.75" customHeight="1">
      <c r="B1194" s="293" t="s">
        <v>1467</v>
      </c>
      <c r="C1194" s="293"/>
      <c r="D1194" s="293"/>
      <c r="E1194" s="293"/>
      <c r="F1194" s="290" t="s">
        <v>1388</v>
      </c>
      <c r="G1194" s="290"/>
      <c r="H1194" s="290"/>
      <c r="I1194" s="257">
        <f t="shared" si="262"/>
        <v>352.0136645962733</v>
      </c>
      <c r="J1194" s="38">
        <f t="shared" si="263"/>
        <v>334.4129813664597</v>
      </c>
      <c r="K1194" s="38">
        <f t="shared" si="264"/>
        <v>316.812298136646</v>
      </c>
      <c r="L1194" s="38">
        <f t="shared" si="265"/>
        <v>299.2116149068323</v>
      </c>
      <c r="M1194" s="38">
        <f t="shared" si="266"/>
        <v>281.61093167701864</v>
      </c>
      <c r="N1194" s="227">
        <v>166.2</v>
      </c>
    </row>
    <row r="1195" spans="2:14" ht="12.75" customHeight="1">
      <c r="B1195" s="293" t="s">
        <v>1468</v>
      </c>
      <c r="C1195" s="293"/>
      <c r="D1195" s="293"/>
      <c r="E1195" s="293"/>
      <c r="F1195" s="290" t="s">
        <v>1388</v>
      </c>
      <c r="G1195" s="290"/>
      <c r="H1195" s="290"/>
      <c r="I1195" s="257">
        <f t="shared" si="262"/>
        <v>225.78012422360246</v>
      </c>
      <c r="J1195" s="38">
        <f t="shared" si="263"/>
        <v>214.49111801242236</v>
      </c>
      <c r="K1195" s="38">
        <f t="shared" si="264"/>
        <v>203.2021118012422</v>
      </c>
      <c r="L1195" s="38">
        <f t="shared" si="265"/>
        <v>191.9131055900621</v>
      </c>
      <c r="M1195" s="38">
        <f t="shared" si="266"/>
        <v>180.62409937888197</v>
      </c>
      <c r="N1195" s="227">
        <v>106.6</v>
      </c>
    </row>
    <row r="1196" spans="2:14" ht="12.75" customHeight="1">
      <c r="B1196" s="293" t="s">
        <v>1469</v>
      </c>
      <c r="C1196" s="293"/>
      <c r="D1196" s="293"/>
      <c r="E1196" s="293"/>
      <c r="F1196" s="290" t="s">
        <v>1388</v>
      </c>
      <c r="G1196" s="290"/>
      <c r="H1196" s="290"/>
      <c r="I1196" s="257">
        <f t="shared" si="262"/>
        <v>352.43726708074536</v>
      </c>
      <c r="J1196" s="38">
        <f t="shared" si="263"/>
        <v>334.8154037267081</v>
      </c>
      <c r="K1196" s="38">
        <f t="shared" si="264"/>
        <v>317.19354037267084</v>
      </c>
      <c r="L1196" s="38">
        <f t="shared" si="265"/>
        <v>299.5716770186335</v>
      </c>
      <c r="M1196" s="38">
        <f t="shared" si="266"/>
        <v>281.9498136645963</v>
      </c>
      <c r="N1196" s="227">
        <v>166.4</v>
      </c>
    </row>
    <row r="1197" spans="2:14" ht="12.75" customHeight="1">
      <c r="B1197" s="293" t="s">
        <v>1470</v>
      </c>
      <c r="C1197" s="293"/>
      <c r="D1197" s="293"/>
      <c r="E1197" s="293"/>
      <c r="F1197" s="290" t="s">
        <v>1388</v>
      </c>
      <c r="G1197" s="290"/>
      <c r="H1197" s="290"/>
      <c r="I1197" s="257">
        <f t="shared" si="262"/>
        <v>541.1521739130435</v>
      </c>
      <c r="J1197" s="38">
        <f t="shared" si="263"/>
        <v>514.0945652173914</v>
      </c>
      <c r="K1197" s="38">
        <f t="shared" si="264"/>
        <v>487.03695652173917</v>
      </c>
      <c r="L1197" s="38">
        <f t="shared" si="265"/>
        <v>459.97934782608695</v>
      </c>
      <c r="M1197" s="38">
        <f t="shared" si="266"/>
        <v>432.92173913043484</v>
      </c>
      <c r="N1197" s="227">
        <v>255.5</v>
      </c>
    </row>
    <row r="1198" spans="2:14" ht="12.75" customHeight="1">
      <c r="B1198" s="293" t="s">
        <v>1471</v>
      </c>
      <c r="C1198" s="293"/>
      <c r="D1198" s="293"/>
      <c r="E1198" s="293"/>
      <c r="F1198" s="290" t="s">
        <v>1388</v>
      </c>
      <c r="G1198" s="290"/>
      <c r="H1198" s="290"/>
      <c r="I1198" s="257">
        <f t="shared" si="262"/>
        <v>273.01180124223606</v>
      </c>
      <c r="J1198" s="38">
        <f t="shared" si="263"/>
        <v>259.36121118012426</v>
      </c>
      <c r="K1198" s="38">
        <f t="shared" si="264"/>
        <v>245.71062111801245</v>
      </c>
      <c r="L1198" s="38">
        <f t="shared" si="265"/>
        <v>232.06003105590065</v>
      </c>
      <c r="M1198" s="38">
        <f t="shared" si="266"/>
        <v>218.40944099378885</v>
      </c>
      <c r="N1198" s="227">
        <v>128.9</v>
      </c>
    </row>
    <row r="1199" spans="2:14" ht="12.75" customHeight="1">
      <c r="B1199" s="293" t="s">
        <v>1472</v>
      </c>
      <c r="C1199" s="293"/>
      <c r="D1199" s="293"/>
      <c r="E1199" s="293"/>
      <c r="F1199" s="290" t="s">
        <v>1388</v>
      </c>
      <c r="G1199" s="290"/>
      <c r="H1199" s="290"/>
      <c r="I1199" s="257">
        <f t="shared" si="262"/>
        <v>431.8627329192547</v>
      </c>
      <c r="J1199" s="38">
        <f t="shared" si="263"/>
        <v>410.269596273292</v>
      </c>
      <c r="K1199" s="38">
        <f t="shared" si="264"/>
        <v>388.6764596273292</v>
      </c>
      <c r="L1199" s="38">
        <f t="shared" si="265"/>
        <v>367.0833229813665</v>
      </c>
      <c r="M1199" s="38">
        <f t="shared" si="266"/>
        <v>345.4901863354038</v>
      </c>
      <c r="N1199" s="227">
        <v>203.9</v>
      </c>
    </row>
    <row r="1200" spans="2:14" ht="12.75" customHeight="1">
      <c r="B1200" s="293" t="s">
        <v>1473</v>
      </c>
      <c r="C1200" s="293"/>
      <c r="D1200" s="293"/>
      <c r="E1200" s="293"/>
      <c r="F1200" s="290" t="s">
        <v>1388</v>
      </c>
      <c r="G1200" s="290"/>
      <c r="H1200" s="290"/>
      <c r="I1200" s="257">
        <f t="shared" si="262"/>
        <v>694.0726708074534</v>
      </c>
      <c r="J1200" s="38">
        <f t="shared" si="263"/>
        <v>659.3690372670808</v>
      </c>
      <c r="K1200" s="38">
        <f t="shared" si="264"/>
        <v>624.6654037267081</v>
      </c>
      <c r="L1200" s="38">
        <f t="shared" si="265"/>
        <v>589.9617701863353</v>
      </c>
      <c r="M1200" s="38">
        <f t="shared" si="266"/>
        <v>555.2581366459627</v>
      </c>
      <c r="N1200" s="227">
        <v>327.7</v>
      </c>
    </row>
    <row r="1201" spans="2:14" ht="12.75" customHeight="1">
      <c r="B1201" s="293" t="s">
        <v>1474</v>
      </c>
      <c r="C1201" s="293"/>
      <c r="D1201" s="293"/>
      <c r="E1201" s="293"/>
      <c r="F1201" s="290" t="s">
        <v>1388</v>
      </c>
      <c r="G1201" s="290"/>
      <c r="H1201" s="290"/>
      <c r="I1201" s="257">
        <f t="shared" si="262"/>
        <v>533.5273291925465</v>
      </c>
      <c r="J1201" s="38">
        <f t="shared" si="263"/>
        <v>506.85096273291924</v>
      </c>
      <c r="K1201" s="38">
        <f t="shared" si="264"/>
        <v>480.17459627329185</v>
      </c>
      <c r="L1201" s="38">
        <f t="shared" si="265"/>
        <v>453.4982298136645</v>
      </c>
      <c r="M1201" s="38">
        <f t="shared" si="266"/>
        <v>426.82186335403725</v>
      </c>
      <c r="N1201" s="227">
        <v>251.9</v>
      </c>
    </row>
    <row r="1202" spans="2:14" ht="12.75" customHeight="1">
      <c r="B1202" s="293" t="s">
        <v>1475</v>
      </c>
      <c r="C1202" s="293"/>
      <c r="D1202" s="293"/>
      <c r="E1202" s="293"/>
      <c r="F1202" s="290" t="s">
        <v>1388</v>
      </c>
      <c r="G1202" s="290"/>
      <c r="H1202" s="290"/>
      <c r="I1202" s="257">
        <f t="shared" si="262"/>
        <v>851.4409937888199</v>
      </c>
      <c r="J1202" s="38">
        <f t="shared" si="263"/>
        <v>808.868944099379</v>
      </c>
      <c r="K1202" s="38">
        <f t="shared" si="264"/>
        <v>766.296894409938</v>
      </c>
      <c r="L1202" s="38">
        <f t="shared" si="265"/>
        <v>723.7248447204969</v>
      </c>
      <c r="M1202" s="38">
        <f t="shared" si="266"/>
        <v>681.152795031056</v>
      </c>
      <c r="N1202" s="227">
        <v>402</v>
      </c>
    </row>
    <row r="1203" spans="2:14" ht="12.75" customHeight="1">
      <c r="B1203" s="293" t="s">
        <v>1476</v>
      </c>
      <c r="C1203" s="293"/>
      <c r="D1203" s="293"/>
      <c r="E1203" s="293"/>
      <c r="F1203" s="290" t="s">
        <v>1388</v>
      </c>
      <c r="G1203" s="290"/>
      <c r="H1203" s="290"/>
      <c r="I1203" s="257">
        <f t="shared" si="262"/>
        <v>1325.8757763975154</v>
      </c>
      <c r="J1203" s="38">
        <f t="shared" si="263"/>
        <v>1259.5819875776397</v>
      </c>
      <c r="K1203" s="38">
        <f t="shared" si="264"/>
        <v>1193.288198757764</v>
      </c>
      <c r="L1203" s="38">
        <f t="shared" si="265"/>
        <v>1126.9944099378881</v>
      </c>
      <c r="M1203" s="38">
        <f t="shared" si="266"/>
        <v>1060.7006211180124</v>
      </c>
      <c r="N1203" s="227">
        <v>626</v>
      </c>
    </row>
    <row r="1204" spans="2:14" ht="12.75" customHeight="1">
      <c r="B1204" s="293" t="s">
        <v>1477</v>
      </c>
      <c r="C1204" s="293"/>
      <c r="D1204" s="293"/>
      <c r="E1204" s="293"/>
      <c r="F1204" s="290" t="s">
        <v>1388</v>
      </c>
      <c r="G1204" s="290"/>
      <c r="H1204" s="290"/>
      <c r="I1204" s="257">
        <f t="shared" si="262"/>
        <v>223.4503105590062</v>
      </c>
      <c r="J1204" s="38">
        <f t="shared" si="263"/>
        <v>212.27779503105592</v>
      </c>
      <c r="K1204" s="38">
        <f t="shared" si="264"/>
        <v>201.10527950310558</v>
      </c>
      <c r="L1204" s="38">
        <f t="shared" si="265"/>
        <v>189.93276397515527</v>
      </c>
      <c r="M1204" s="38">
        <f t="shared" si="266"/>
        <v>178.76024844720496</v>
      </c>
      <c r="N1204" s="227">
        <v>105.5</v>
      </c>
    </row>
    <row r="1205" spans="2:14" ht="12.75" customHeight="1">
      <c r="B1205" s="293" t="s">
        <v>1478</v>
      </c>
      <c r="C1205" s="293"/>
      <c r="D1205" s="293"/>
      <c r="E1205" s="293"/>
      <c r="F1205" s="290" t="s">
        <v>1388</v>
      </c>
      <c r="G1205" s="290"/>
      <c r="H1205" s="290"/>
      <c r="I1205" s="257">
        <f t="shared" si="262"/>
        <v>352.43726708074536</v>
      </c>
      <c r="J1205" s="38">
        <f t="shared" si="263"/>
        <v>334.8154037267081</v>
      </c>
      <c r="K1205" s="38">
        <f t="shared" si="264"/>
        <v>317.19354037267084</v>
      </c>
      <c r="L1205" s="38">
        <f t="shared" si="265"/>
        <v>299.5716770186335</v>
      </c>
      <c r="M1205" s="38">
        <f t="shared" si="266"/>
        <v>281.9498136645963</v>
      </c>
      <c r="N1205" s="227">
        <v>166.4</v>
      </c>
    </row>
    <row r="1206" spans="2:14" ht="12.75" customHeight="1">
      <c r="B1206" s="293" t="s">
        <v>1479</v>
      </c>
      <c r="C1206" s="293"/>
      <c r="D1206" s="293"/>
      <c r="E1206" s="293"/>
      <c r="F1206" s="290" t="s">
        <v>1388</v>
      </c>
      <c r="G1206" s="290"/>
      <c r="H1206" s="290"/>
      <c r="I1206" s="257">
        <f t="shared" si="262"/>
        <v>459.60869565217394</v>
      </c>
      <c r="J1206" s="38">
        <f t="shared" si="263"/>
        <v>436.6282608695653</v>
      </c>
      <c r="K1206" s="38">
        <f t="shared" si="264"/>
        <v>413.64782608695657</v>
      </c>
      <c r="L1206" s="38">
        <f t="shared" si="265"/>
        <v>390.66739130434786</v>
      </c>
      <c r="M1206" s="38">
        <f t="shared" si="266"/>
        <v>367.68695652173915</v>
      </c>
      <c r="N1206" s="227">
        <v>217</v>
      </c>
    </row>
    <row r="1207" spans="2:14" ht="12.75" customHeight="1">
      <c r="B1207" s="293" t="s">
        <v>1480</v>
      </c>
      <c r="C1207" s="293"/>
      <c r="D1207" s="293"/>
      <c r="E1207" s="293"/>
      <c r="F1207" s="290" t="s">
        <v>1388</v>
      </c>
      <c r="G1207" s="290"/>
      <c r="H1207" s="290"/>
      <c r="I1207" s="257">
        <f t="shared" si="262"/>
        <v>302.8757763975155</v>
      </c>
      <c r="J1207" s="38">
        <f t="shared" si="263"/>
        <v>287.73198757763976</v>
      </c>
      <c r="K1207" s="38">
        <f t="shared" si="264"/>
        <v>272.58819875776396</v>
      </c>
      <c r="L1207" s="38">
        <f t="shared" si="265"/>
        <v>257.44440993788817</v>
      </c>
      <c r="M1207" s="38">
        <f t="shared" si="266"/>
        <v>242.3006211180124</v>
      </c>
      <c r="N1207" s="227">
        <v>143</v>
      </c>
    </row>
    <row r="1208" spans="2:14" ht="12.75" customHeight="1">
      <c r="B1208" s="293" t="s">
        <v>1481</v>
      </c>
      <c r="C1208" s="293"/>
      <c r="D1208" s="293"/>
      <c r="E1208" s="293"/>
      <c r="F1208" s="290" t="s">
        <v>1388</v>
      </c>
      <c r="G1208" s="290"/>
      <c r="H1208" s="290"/>
      <c r="I1208" s="257">
        <f t="shared" si="262"/>
        <v>478.67080745341616</v>
      </c>
      <c r="J1208" s="38">
        <f t="shared" si="263"/>
        <v>454.73726708074537</v>
      </c>
      <c r="K1208" s="38">
        <f t="shared" si="264"/>
        <v>430.8037267080746</v>
      </c>
      <c r="L1208" s="38">
        <f t="shared" si="265"/>
        <v>406.87018633540373</v>
      </c>
      <c r="M1208" s="38">
        <f t="shared" si="266"/>
        <v>382.93664596273294</v>
      </c>
      <c r="N1208" s="227">
        <v>226</v>
      </c>
    </row>
    <row r="1209" spans="2:14" ht="12.75" customHeight="1">
      <c r="B1209" s="293" t="s">
        <v>1482</v>
      </c>
      <c r="C1209" s="293"/>
      <c r="D1209" s="293"/>
      <c r="E1209" s="293"/>
      <c r="F1209" s="290" t="s">
        <v>1388</v>
      </c>
      <c r="G1209" s="290"/>
      <c r="H1209" s="290"/>
      <c r="I1209" s="257">
        <f t="shared" si="262"/>
        <v>604.692546583851</v>
      </c>
      <c r="J1209" s="38">
        <f t="shared" si="263"/>
        <v>574.4579192546585</v>
      </c>
      <c r="K1209" s="38">
        <f t="shared" si="264"/>
        <v>544.2232919254659</v>
      </c>
      <c r="L1209" s="38">
        <f t="shared" si="265"/>
        <v>513.9886645962733</v>
      </c>
      <c r="M1209" s="38">
        <f t="shared" si="266"/>
        <v>483.75403726708083</v>
      </c>
      <c r="N1209" s="227">
        <v>285.5</v>
      </c>
    </row>
    <row r="1210" spans="2:14" ht="12.75" customHeight="1">
      <c r="B1210" s="293" t="s">
        <v>1483</v>
      </c>
      <c r="C1210" s="293"/>
      <c r="D1210" s="293"/>
      <c r="E1210" s="293"/>
      <c r="F1210" s="290" t="s">
        <v>1388</v>
      </c>
      <c r="G1210" s="290"/>
      <c r="H1210" s="290"/>
      <c r="I1210" s="257">
        <f t="shared" si="262"/>
        <v>419.36645962732916</v>
      </c>
      <c r="J1210" s="38">
        <f t="shared" si="263"/>
        <v>398.3981366459627</v>
      </c>
      <c r="K1210" s="38">
        <f t="shared" si="264"/>
        <v>377.4298136645963</v>
      </c>
      <c r="L1210" s="38">
        <f t="shared" si="265"/>
        <v>356.4614906832298</v>
      </c>
      <c r="M1210" s="38">
        <f t="shared" si="266"/>
        <v>335.49316770186334</v>
      </c>
      <c r="N1210" s="227">
        <v>198</v>
      </c>
    </row>
    <row r="1211" spans="2:14" ht="12.75" customHeight="1">
      <c r="B1211" s="293" t="s">
        <v>1484</v>
      </c>
      <c r="C1211" s="293"/>
      <c r="D1211" s="293"/>
      <c r="E1211" s="293"/>
      <c r="F1211" s="290" t="s">
        <v>1388</v>
      </c>
      <c r="G1211" s="290"/>
      <c r="H1211" s="290"/>
      <c r="I1211" s="257">
        <f t="shared" si="262"/>
        <v>667.1739130434783</v>
      </c>
      <c r="J1211" s="38">
        <f t="shared" si="263"/>
        <v>633.8152173913044</v>
      </c>
      <c r="K1211" s="38">
        <f t="shared" si="264"/>
        <v>600.4565217391305</v>
      </c>
      <c r="L1211" s="38">
        <f t="shared" si="265"/>
        <v>567.0978260869565</v>
      </c>
      <c r="M1211" s="38">
        <f t="shared" si="266"/>
        <v>533.7391304347826</v>
      </c>
      <c r="N1211" s="227">
        <v>315</v>
      </c>
    </row>
    <row r="1212" spans="2:14" ht="12.75" customHeight="1">
      <c r="B1212" s="293" t="s">
        <v>1485</v>
      </c>
      <c r="C1212" s="293"/>
      <c r="D1212" s="293"/>
      <c r="E1212" s="293"/>
      <c r="F1212" s="290" t="s">
        <v>1388</v>
      </c>
      <c r="G1212" s="290"/>
      <c r="H1212" s="290"/>
      <c r="I1212" s="257">
        <f t="shared" si="262"/>
        <v>842.9689440993789</v>
      </c>
      <c r="J1212" s="38">
        <f t="shared" si="263"/>
        <v>800.82049689441</v>
      </c>
      <c r="K1212" s="38">
        <f t="shared" si="264"/>
        <v>758.672049689441</v>
      </c>
      <c r="L1212" s="38">
        <f t="shared" si="265"/>
        <v>716.523602484472</v>
      </c>
      <c r="M1212" s="38">
        <f t="shared" si="266"/>
        <v>674.3751552795031</v>
      </c>
      <c r="N1212" s="227">
        <v>398</v>
      </c>
    </row>
    <row r="1213" spans="2:14" ht="12.75" customHeight="1">
      <c r="B1213" s="228"/>
      <c r="C1213" s="230"/>
      <c r="D1213" s="230"/>
      <c r="E1213" s="230"/>
      <c r="F1213" s="15"/>
      <c r="G1213" s="15"/>
      <c r="H1213" s="15"/>
      <c r="I1213" s="229"/>
      <c r="J1213" s="72"/>
      <c r="K1213" s="72"/>
      <c r="L1213" s="72"/>
      <c r="M1213" s="72"/>
      <c r="N1213" s="229"/>
    </row>
    <row r="1214" spans="2:14" ht="12.75" customHeight="1">
      <c r="B1214" s="292" t="s">
        <v>1486</v>
      </c>
      <c r="C1214" s="292"/>
      <c r="D1214" s="292"/>
      <c r="E1214" s="292"/>
      <c r="F1214" s="292"/>
      <c r="G1214" s="292"/>
      <c r="H1214" s="292"/>
      <c r="I1214" s="27"/>
      <c r="J1214" s="46"/>
      <c r="K1214" s="61"/>
      <c r="L1214" s="61"/>
      <c r="M1214" s="61"/>
      <c r="N1214" s="46"/>
    </row>
    <row r="1215" spans="2:14" ht="12.75" customHeight="1">
      <c r="B1215" s="304" t="s">
        <v>1747</v>
      </c>
      <c r="C1215" s="304"/>
      <c r="D1215" s="304"/>
      <c r="E1215" s="304"/>
      <c r="F1215" s="305" t="s">
        <v>1382</v>
      </c>
      <c r="G1215" s="305"/>
      <c r="H1215" s="305"/>
      <c r="I1215" s="301" t="s">
        <v>1750</v>
      </c>
      <c r="J1215" s="301" t="s">
        <v>1750</v>
      </c>
      <c r="K1215" s="301" t="s">
        <v>1750</v>
      </c>
      <c r="L1215" s="301" t="s">
        <v>1750</v>
      </c>
      <c r="M1215" s="301" t="s">
        <v>1750</v>
      </c>
      <c r="N1215" s="298" t="s">
        <v>1750</v>
      </c>
    </row>
    <row r="1216" spans="2:14" ht="12.75" customHeight="1">
      <c r="B1216" s="304"/>
      <c r="C1216" s="304"/>
      <c r="D1216" s="304"/>
      <c r="E1216" s="304"/>
      <c r="F1216" s="305"/>
      <c r="G1216" s="305"/>
      <c r="H1216" s="305"/>
      <c r="I1216" s="301"/>
      <c r="J1216" s="301"/>
      <c r="K1216" s="301"/>
      <c r="L1216" s="301"/>
      <c r="M1216" s="301"/>
      <c r="N1216" s="298"/>
    </row>
    <row r="1217" spans="2:14" ht="12.75" customHeight="1">
      <c r="B1217" s="293" t="s">
        <v>1487</v>
      </c>
      <c r="C1217" s="293"/>
      <c r="D1217" s="293"/>
      <c r="E1217" s="293"/>
      <c r="F1217" s="290" t="s">
        <v>1388</v>
      </c>
      <c r="G1217" s="290"/>
      <c r="H1217" s="290"/>
      <c r="I1217" s="257">
        <f>(N1217/8.05)*$D$8*1.1</f>
        <v>210.95403726708074</v>
      </c>
      <c r="J1217" s="38">
        <f>I1217*0.95</f>
        <v>200.4063354037267</v>
      </c>
      <c r="K1217" s="38">
        <f>I1217*0.9</f>
        <v>189.85863354037267</v>
      </c>
      <c r="L1217" s="38">
        <f>I1217*0.85</f>
        <v>179.31093167701863</v>
      </c>
      <c r="M1217" s="38">
        <f>I1217*0.8</f>
        <v>168.7632298136646</v>
      </c>
      <c r="N1217" s="51">
        <v>99.6</v>
      </c>
    </row>
    <row r="1218" spans="2:14" ht="12.75" customHeight="1">
      <c r="B1218" s="293" t="s">
        <v>1488</v>
      </c>
      <c r="C1218" s="293"/>
      <c r="D1218" s="293"/>
      <c r="E1218" s="293"/>
      <c r="F1218" s="290" t="s">
        <v>1388</v>
      </c>
      <c r="G1218" s="290"/>
      <c r="H1218" s="290"/>
      <c r="I1218" s="257">
        <f>(N1218/8.05)*$D$8*1.1</f>
        <v>479.09440993788814</v>
      </c>
      <c r="J1218" s="38">
        <f>I1218*0.95</f>
        <v>455.1396894409938</v>
      </c>
      <c r="K1218" s="38">
        <f>I1218*0.9</f>
        <v>431.18496894409935</v>
      </c>
      <c r="L1218" s="38">
        <f>I1218*0.85</f>
        <v>407.23024844720493</v>
      </c>
      <c r="M1218" s="38">
        <f>I1218*0.8</f>
        <v>383.27552795031056</v>
      </c>
      <c r="N1218" s="227">
        <v>226.2</v>
      </c>
    </row>
    <row r="1219" spans="2:14" ht="12.75" customHeight="1">
      <c r="B1219" s="228"/>
      <c r="C1219" s="228"/>
      <c r="D1219" s="228"/>
      <c r="E1219" s="228"/>
      <c r="F1219" s="15"/>
      <c r="G1219" s="15"/>
      <c r="H1219" s="15"/>
      <c r="I1219" s="229"/>
      <c r="J1219" s="72"/>
      <c r="K1219" s="72"/>
      <c r="L1219" s="72"/>
      <c r="M1219" s="72"/>
      <c r="N1219" s="229"/>
    </row>
    <row r="1220" spans="2:14" ht="12.75" customHeight="1">
      <c r="B1220" s="313" t="s">
        <v>1489</v>
      </c>
      <c r="C1220" s="313"/>
      <c r="D1220" s="313"/>
      <c r="E1220" s="313"/>
      <c r="F1220" s="313"/>
      <c r="G1220" s="313"/>
      <c r="H1220" s="313"/>
      <c r="I1220" s="259"/>
      <c r="J1220" s="58"/>
      <c r="K1220" s="61"/>
      <c r="L1220" s="61"/>
      <c r="M1220" s="61"/>
      <c r="N1220" s="58"/>
    </row>
    <row r="1221" spans="2:14" ht="12.75" customHeight="1">
      <c r="B1221" s="292" t="s">
        <v>1490</v>
      </c>
      <c r="C1221" s="292"/>
      <c r="D1221" s="292"/>
      <c r="E1221" s="292"/>
      <c r="F1221" s="292"/>
      <c r="G1221" s="292"/>
      <c r="H1221" s="292"/>
      <c r="I1221" s="27"/>
      <c r="J1221" s="46"/>
      <c r="K1221" s="61"/>
      <c r="L1221" s="61"/>
      <c r="M1221" s="61"/>
      <c r="N1221" s="46"/>
    </row>
    <row r="1222" spans="2:14" ht="12.75" customHeight="1">
      <c r="B1222" s="304" t="s">
        <v>1747</v>
      </c>
      <c r="C1222" s="304"/>
      <c r="D1222" s="304"/>
      <c r="E1222" s="304"/>
      <c r="F1222" s="305" t="s">
        <v>1382</v>
      </c>
      <c r="G1222" s="305"/>
      <c r="H1222" s="305"/>
      <c r="I1222" s="301" t="s">
        <v>1750</v>
      </c>
      <c r="J1222" s="301" t="s">
        <v>1750</v>
      </c>
      <c r="K1222" s="301" t="s">
        <v>1750</v>
      </c>
      <c r="L1222" s="301" t="s">
        <v>1750</v>
      </c>
      <c r="M1222" s="301" t="s">
        <v>1750</v>
      </c>
      <c r="N1222" s="298" t="s">
        <v>1750</v>
      </c>
    </row>
    <row r="1223" spans="2:14" ht="12.75" customHeight="1">
      <c r="B1223" s="304"/>
      <c r="C1223" s="304"/>
      <c r="D1223" s="304"/>
      <c r="E1223" s="304"/>
      <c r="F1223" s="305"/>
      <c r="G1223" s="305"/>
      <c r="H1223" s="305"/>
      <c r="I1223" s="301"/>
      <c r="J1223" s="301"/>
      <c r="K1223" s="301"/>
      <c r="L1223" s="301"/>
      <c r="M1223" s="301"/>
      <c r="N1223" s="298"/>
    </row>
    <row r="1224" spans="2:14" ht="12.75" customHeight="1">
      <c r="B1224" s="293" t="s">
        <v>1491</v>
      </c>
      <c r="C1224" s="293"/>
      <c r="D1224" s="293"/>
      <c r="E1224" s="293"/>
      <c r="F1224" s="290" t="s">
        <v>1388</v>
      </c>
      <c r="G1224" s="290"/>
      <c r="H1224" s="290"/>
      <c r="I1224" s="257">
        <f>(N1224/8.05)*$D$8*1.1</f>
        <v>1433.2590062111803</v>
      </c>
      <c r="J1224" s="38">
        <f>I1224*0.95</f>
        <v>1361.5960559006214</v>
      </c>
      <c r="K1224" s="38">
        <f>I1224*0.9</f>
        <v>1289.9331055900623</v>
      </c>
      <c r="L1224" s="38">
        <f>I1224*0.85</f>
        <v>1218.2701552795033</v>
      </c>
      <c r="M1224" s="38">
        <f>I1224*0.8</f>
        <v>1146.6072049689444</v>
      </c>
      <c r="N1224" s="51">
        <v>676.7</v>
      </c>
    </row>
    <row r="1225" spans="2:14" ht="12.75" customHeight="1">
      <c r="B1225" s="293" t="s">
        <v>1492</v>
      </c>
      <c r="C1225" s="293"/>
      <c r="D1225" s="293"/>
      <c r="E1225" s="293"/>
      <c r="F1225" s="290" t="s">
        <v>1388</v>
      </c>
      <c r="G1225" s="290"/>
      <c r="H1225" s="290"/>
      <c r="I1225" s="257">
        <f>(N1225/8.05)*$D$8*1.1</f>
        <v>1546.7844720496894</v>
      </c>
      <c r="J1225" s="38">
        <f>I1225*0.95</f>
        <v>1469.4452484472051</v>
      </c>
      <c r="K1225" s="38">
        <f>I1225*0.9</f>
        <v>1392.1060248447204</v>
      </c>
      <c r="L1225" s="38">
        <f>I1225*0.85</f>
        <v>1314.766801242236</v>
      </c>
      <c r="M1225" s="38">
        <f>I1225*0.8</f>
        <v>1237.4275776397517</v>
      </c>
      <c r="N1225" s="227">
        <v>730.3</v>
      </c>
    </row>
    <row r="1226" spans="2:14" ht="12.75" customHeight="1">
      <c r="B1226" s="294" t="s">
        <v>1493</v>
      </c>
      <c r="C1226" s="294"/>
      <c r="D1226" s="294"/>
      <c r="E1226" s="294"/>
      <c r="F1226" s="290" t="s">
        <v>1388</v>
      </c>
      <c r="G1226" s="290"/>
      <c r="H1226" s="290"/>
      <c r="I1226" s="257">
        <f>(N1226/8.05)*$D$8*1.1</f>
        <v>1736.7701863354037</v>
      </c>
      <c r="J1226" s="38">
        <f>I1226*0.95</f>
        <v>1649.9316770186335</v>
      </c>
      <c r="K1226" s="38">
        <f>I1226*0.9</f>
        <v>1563.0931677018634</v>
      </c>
      <c r="L1226" s="38">
        <f>I1226*0.85</f>
        <v>1476.254658385093</v>
      </c>
      <c r="M1226" s="38">
        <f>I1226*0.8</f>
        <v>1389.416149068323</v>
      </c>
      <c r="N1226" s="227">
        <v>820</v>
      </c>
    </row>
    <row r="1227" spans="2:14" ht="12.75" customHeight="1">
      <c r="B1227" s="228"/>
      <c r="C1227" s="230"/>
      <c r="D1227" s="230"/>
      <c r="E1227" s="230"/>
      <c r="F1227" s="15"/>
      <c r="G1227" s="15"/>
      <c r="H1227" s="15"/>
      <c r="I1227" s="229"/>
      <c r="J1227" s="72"/>
      <c r="K1227" s="72"/>
      <c r="L1227" s="72"/>
      <c r="M1227" s="72"/>
      <c r="N1227" s="229"/>
    </row>
    <row r="1228" spans="2:14" ht="12.75" customHeight="1">
      <c r="B1228" s="292" t="s">
        <v>1494</v>
      </c>
      <c r="C1228" s="292"/>
      <c r="D1228" s="292"/>
      <c r="E1228" s="292"/>
      <c r="F1228" s="292"/>
      <c r="G1228" s="292"/>
      <c r="H1228" s="292"/>
      <c r="I1228" s="27"/>
      <c r="J1228" s="46"/>
      <c r="K1228" s="61"/>
      <c r="L1228" s="61"/>
      <c r="M1228" s="61"/>
      <c r="N1228" s="46"/>
    </row>
    <row r="1229" spans="2:14" ht="12.75" customHeight="1">
      <c r="B1229" s="304" t="s">
        <v>1747</v>
      </c>
      <c r="C1229" s="304"/>
      <c r="D1229" s="304"/>
      <c r="E1229" s="304"/>
      <c r="F1229" s="305" t="s">
        <v>1382</v>
      </c>
      <c r="G1229" s="305"/>
      <c r="H1229" s="305"/>
      <c r="I1229" s="301" t="s">
        <v>1750</v>
      </c>
      <c r="J1229" s="301" t="s">
        <v>1750</v>
      </c>
      <c r="K1229" s="301" t="s">
        <v>1750</v>
      </c>
      <c r="L1229" s="301" t="s">
        <v>1750</v>
      </c>
      <c r="M1229" s="301" t="s">
        <v>1750</v>
      </c>
      <c r="N1229" s="298" t="s">
        <v>1750</v>
      </c>
    </row>
    <row r="1230" spans="2:14" ht="12.75" customHeight="1">
      <c r="B1230" s="304"/>
      <c r="C1230" s="304"/>
      <c r="D1230" s="304"/>
      <c r="E1230" s="304"/>
      <c r="F1230" s="305"/>
      <c r="G1230" s="305"/>
      <c r="H1230" s="305"/>
      <c r="I1230" s="301"/>
      <c r="J1230" s="301"/>
      <c r="K1230" s="301"/>
      <c r="L1230" s="301"/>
      <c r="M1230" s="301"/>
      <c r="N1230" s="298"/>
    </row>
    <row r="1231" spans="2:14" ht="12.75" customHeight="1">
      <c r="B1231" s="293" t="s">
        <v>1495</v>
      </c>
      <c r="C1231" s="293"/>
      <c r="D1231" s="293"/>
      <c r="E1231" s="293"/>
      <c r="F1231" s="290" t="s">
        <v>1388</v>
      </c>
      <c r="G1231" s="290"/>
      <c r="H1231" s="290"/>
      <c r="I1231" s="257">
        <f>(N1231/8.05)*$D$8*1.1</f>
        <v>1764.5161490683229</v>
      </c>
      <c r="J1231" s="38">
        <f>I1231*0.95</f>
        <v>1676.2903416149068</v>
      </c>
      <c r="K1231" s="38">
        <f>I1231*0.9</f>
        <v>1588.0645341614907</v>
      </c>
      <c r="L1231" s="38">
        <f>I1231*0.85</f>
        <v>1499.8387267080743</v>
      </c>
      <c r="M1231" s="38">
        <f>I1231*0.8</f>
        <v>1411.6129192546584</v>
      </c>
      <c r="N1231" s="51">
        <v>833.1</v>
      </c>
    </row>
    <row r="1232" spans="2:14" ht="12.75" customHeight="1">
      <c r="B1232" s="293" t="s">
        <v>1496</v>
      </c>
      <c r="C1232" s="293"/>
      <c r="D1232" s="293"/>
      <c r="E1232" s="293"/>
      <c r="F1232" s="290" t="s">
        <v>1388</v>
      </c>
      <c r="G1232" s="290"/>
      <c r="H1232" s="290"/>
      <c r="I1232" s="257">
        <f>(N1232/8.05)*$D$8*1.1</f>
        <v>1937.9813664596275</v>
      </c>
      <c r="J1232" s="38">
        <f>I1232*0.95</f>
        <v>1841.0822981366462</v>
      </c>
      <c r="K1232" s="38">
        <f>I1232*0.9</f>
        <v>1744.1832298136646</v>
      </c>
      <c r="L1232" s="38">
        <f>I1232*0.85</f>
        <v>1647.2841614906833</v>
      </c>
      <c r="M1232" s="38">
        <f>I1232*0.8</f>
        <v>1550.385093167702</v>
      </c>
      <c r="N1232" s="227">
        <v>915</v>
      </c>
    </row>
    <row r="1233" spans="2:14" ht="12.75" customHeight="1">
      <c r="B1233" s="294" t="s">
        <v>1497</v>
      </c>
      <c r="C1233" s="294"/>
      <c r="D1233" s="294"/>
      <c r="E1233" s="294"/>
      <c r="F1233" s="290" t="s">
        <v>1388</v>
      </c>
      <c r="G1233" s="290"/>
      <c r="H1233" s="290"/>
      <c r="I1233" s="257">
        <f>(N1233/8.05)*$D$8*1.1</f>
        <v>2082.429813664596</v>
      </c>
      <c r="J1233" s="38">
        <f>I1233*0.95</f>
        <v>1978.3083229813665</v>
      </c>
      <c r="K1233" s="38">
        <f>I1233*0.9</f>
        <v>1874.1868322981366</v>
      </c>
      <c r="L1233" s="38">
        <f>I1233*0.85</f>
        <v>1770.0653416149066</v>
      </c>
      <c r="M1233" s="38">
        <f>I1233*0.8</f>
        <v>1665.943850931677</v>
      </c>
      <c r="N1233" s="227">
        <v>983.2</v>
      </c>
    </row>
    <row r="1234" spans="2:14" ht="12.75" customHeight="1">
      <c r="B1234" s="228"/>
      <c r="C1234" s="230"/>
      <c r="D1234" s="230"/>
      <c r="E1234" s="230"/>
      <c r="F1234" s="15"/>
      <c r="G1234" s="15"/>
      <c r="H1234" s="15"/>
      <c r="I1234" s="229"/>
      <c r="J1234" s="72"/>
      <c r="K1234" s="72"/>
      <c r="L1234" s="72"/>
      <c r="M1234" s="72"/>
      <c r="N1234" s="229"/>
    </row>
    <row r="1235" spans="2:14" ht="12.75" customHeight="1">
      <c r="B1235" s="292" t="s">
        <v>1498</v>
      </c>
      <c r="C1235" s="292"/>
      <c r="D1235" s="292"/>
      <c r="E1235" s="292"/>
      <c r="F1235" s="292"/>
      <c r="G1235" s="292"/>
      <c r="H1235" s="292"/>
      <c r="I1235" s="27"/>
      <c r="J1235" s="46"/>
      <c r="K1235" s="61"/>
      <c r="L1235" s="61"/>
      <c r="M1235" s="61"/>
      <c r="N1235" s="46"/>
    </row>
    <row r="1236" spans="2:14" ht="12.75" customHeight="1">
      <c r="B1236" s="304" t="s">
        <v>1747</v>
      </c>
      <c r="C1236" s="304"/>
      <c r="D1236" s="304"/>
      <c r="E1236" s="304"/>
      <c r="F1236" s="305" t="s">
        <v>1382</v>
      </c>
      <c r="G1236" s="305"/>
      <c r="H1236" s="305"/>
      <c r="I1236" s="301" t="s">
        <v>1750</v>
      </c>
      <c r="J1236" s="301" t="s">
        <v>1750</v>
      </c>
      <c r="K1236" s="301" t="s">
        <v>1750</v>
      </c>
      <c r="L1236" s="301" t="s">
        <v>1750</v>
      </c>
      <c r="M1236" s="301" t="s">
        <v>1750</v>
      </c>
      <c r="N1236" s="298" t="s">
        <v>1750</v>
      </c>
    </row>
    <row r="1237" spans="2:14" ht="12.75" customHeight="1">
      <c r="B1237" s="304"/>
      <c r="C1237" s="304"/>
      <c r="D1237" s="304"/>
      <c r="E1237" s="304"/>
      <c r="F1237" s="305"/>
      <c r="G1237" s="305"/>
      <c r="H1237" s="305"/>
      <c r="I1237" s="301"/>
      <c r="J1237" s="301"/>
      <c r="K1237" s="301"/>
      <c r="L1237" s="301"/>
      <c r="M1237" s="301"/>
      <c r="N1237" s="298"/>
    </row>
    <row r="1238" spans="2:14" ht="12.75" customHeight="1">
      <c r="B1238" s="293" t="s">
        <v>1499</v>
      </c>
      <c r="C1238" s="293"/>
      <c r="D1238" s="293"/>
      <c r="E1238" s="293"/>
      <c r="F1238" s="290" t="s">
        <v>1388</v>
      </c>
      <c r="G1238" s="290"/>
      <c r="H1238" s="290"/>
      <c r="I1238" s="257">
        <f>(N1238/8.05)*$D$8*1.1</f>
        <v>271.7409937888199</v>
      </c>
      <c r="J1238" s="38">
        <f>I1238*0.95</f>
        <v>258.1539440993789</v>
      </c>
      <c r="K1238" s="38">
        <f>I1238*0.9</f>
        <v>244.5668944099379</v>
      </c>
      <c r="L1238" s="38">
        <f>I1238*0.85</f>
        <v>230.97984472049689</v>
      </c>
      <c r="M1238" s="38">
        <f>I1238*0.8</f>
        <v>217.39279503105593</v>
      </c>
      <c r="N1238" s="51">
        <v>128.3</v>
      </c>
    </row>
    <row r="1239" spans="2:14" ht="12.75" customHeight="1">
      <c r="B1239" s="293" t="s">
        <v>1500</v>
      </c>
      <c r="C1239" s="293"/>
      <c r="D1239" s="293"/>
      <c r="E1239" s="293"/>
      <c r="F1239" s="290" t="s">
        <v>1388</v>
      </c>
      <c r="G1239" s="290"/>
      <c r="H1239" s="290"/>
      <c r="I1239" s="257">
        <f>(N1239/8.05)*$D$8*1.1</f>
        <v>350.74285714285713</v>
      </c>
      <c r="J1239" s="38">
        <f>I1239*0.95</f>
        <v>333.2057142857143</v>
      </c>
      <c r="K1239" s="38">
        <f>I1239*0.9</f>
        <v>315.66857142857145</v>
      </c>
      <c r="L1239" s="38">
        <f>I1239*0.85</f>
        <v>298.13142857142856</v>
      </c>
      <c r="M1239" s="38">
        <f>I1239*0.8</f>
        <v>280.5942857142857</v>
      </c>
      <c r="N1239" s="227">
        <v>165.6</v>
      </c>
    </row>
    <row r="1240" spans="2:14" ht="12.75" customHeight="1">
      <c r="B1240" s="228"/>
      <c r="C1240" s="230"/>
      <c r="D1240" s="230"/>
      <c r="E1240" s="230"/>
      <c r="F1240" s="15"/>
      <c r="G1240" s="15"/>
      <c r="H1240" s="15"/>
      <c r="I1240" s="229"/>
      <c r="J1240" s="72"/>
      <c r="K1240" s="72"/>
      <c r="L1240" s="72"/>
      <c r="M1240" s="72"/>
      <c r="N1240" s="229"/>
    </row>
    <row r="1241" spans="2:14" ht="12.75" customHeight="1">
      <c r="B1241" s="292" t="s">
        <v>1501</v>
      </c>
      <c r="C1241" s="292"/>
      <c r="D1241" s="292"/>
      <c r="E1241" s="292"/>
      <c r="F1241" s="292"/>
      <c r="G1241" s="292"/>
      <c r="H1241" s="292"/>
      <c r="I1241" s="27"/>
      <c r="J1241" s="46"/>
      <c r="K1241" s="61"/>
      <c r="L1241" s="61"/>
      <c r="M1241" s="61"/>
      <c r="N1241" s="46"/>
    </row>
    <row r="1242" spans="2:14" ht="12.75" customHeight="1">
      <c r="B1242" s="304" t="s">
        <v>1747</v>
      </c>
      <c r="C1242" s="304"/>
      <c r="D1242" s="304"/>
      <c r="E1242" s="304"/>
      <c r="F1242" s="305" t="s">
        <v>1382</v>
      </c>
      <c r="G1242" s="305"/>
      <c r="H1242" s="305"/>
      <c r="I1242" s="301" t="s">
        <v>1750</v>
      </c>
      <c r="J1242" s="301" t="s">
        <v>1750</v>
      </c>
      <c r="K1242" s="301" t="s">
        <v>1750</v>
      </c>
      <c r="L1242" s="301" t="s">
        <v>1750</v>
      </c>
      <c r="M1242" s="301" t="s">
        <v>1750</v>
      </c>
      <c r="N1242" s="298" t="s">
        <v>1750</v>
      </c>
    </row>
    <row r="1243" spans="2:14" ht="12.75" customHeight="1">
      <c r="B1243" s="304"/>
      <c r="C1243" s="304"/>
      <c r="D1243" s="304"/>
      <c r="E1243" s="304"/>
      <c r="F1243" s="305"/>
      <c r="G1243" s="305"/>
      <c r="H1243" s="305"/>
      <c r="I1243" s="301"/>
      <c r="J1243" s="301"/>
      <c r="K1243" s="301"/>
      <c r="L1243" s="301"/>
      <c r="M1243" s="301"/>
      <c r="N1243" s="298"/>
    </row>
    <row r="1244" spans="2:14" ht="12.75" customHeight="1">
      <c r="B1244" s="293" t="s">
        <v>1502</v>
      </c>
      <c r="C1244" s="293"/>
      <c r="D1244" s="293"/>
      <c r="E1244" s="293"/>
      <c r="F1244" s="290" t="s">
        <v>1388</v>
      </c>
      <c r="G1244" s="290"/>
      <c r="H1244" s="290"/>
      <c r="I1244" s="257">
        <f>(N1244/8.05)*$D$8*1.1</f>
        <v>175.7950310559006</v>
      </c>
      <c r="J1244" s="38">
        <f>I1244*0.95</f>
        <v>167.00527950310558</v>
      </c>
      <c r="K1244" s="38">
        <f>I1244*0.9</f>
        <v>158.21552795031056</v>
      </c>
      <c r="L1244" s="38">
        <f>I1244*0.85</f>
        <v>149.4257763975155</v>
      </c>
      <c r="M1244" s="38">
        <f>I1244*0.8</f>
        <v>140.63602484472048</v>
      </c>
      <c r="N1244" s="51">
        <v>83</v>
      </c>
    </row>
    <row r="1245" spans="2:14" ht="12.75" customHeight="1">
      <c r="B1245" s="293" t="s">
        <v>1503</v>
      </c>
      <c r="C1245" s="293"/>
      <c r="D1245" s="293"/>
      <c r="E1245" s="293"/>
      <c r="F1245" s="290" t="s">
        <v>1388</v>
      </c>
      <c r="G1245" s="290"/>
      <c r="H1245" s="290"/>
      <c r="I1245" s="257">
        <f>(N1245/8.05)*$D$8*1.1</f>
        <v>212.22484472049692</v>
      </c>
      <c r="J1245" s="38">
        <f>I1245*0.95</f>
        <v>201.6136024844721</v>
      </c>
      <c r="K1245" s="38">
        <f>I1245*0.9</f>
        <v>191.00236024844722</v>
      </c>
      <c r="L1245" s="38">
        <f>I1245*0.85</f>
        <v>180.39111801242237</v>
      </c>
      <c r="M1245" s="38">
        <f>I1245*0.8</f>
        <v>169.77987577639755</v>
      </c>
      <c r="N1245" s="227">
        <v>100.2</v>
      </c>
    </row>
    <row r="1246" spans="2:14" ht="12.75" customHeight="1">
      <c r="B1246" s="293" t="s">
        <v>1504</v>
      </c>
      <c r="C1246" s="293"/>
      <c r="D1246" s="293"/>
      <c r="E1246" s="293"/>
      <c r="F1246" s="290" t="s">
        <v>1388</v>
      </c>
      <c r="G1246" s="290"/>
      <c r="H1246" s="290"/>
      <c r="I1246" s="257">
        <f>(N1246/8.05)*$D$8*1.1</f>
        <v>249.50186335403728</v>
      </c>
      <c r="J1246" s="38">
        <f>I1246*0.95</f>
        <v>237.02677018633543</v>
      </c>
      <c r="K1246" s="38">
        <f>I1246*0.9</f>
        <v>224.55167701863357</v>
      </c>
      <c r="L1246" s="38">
        <f>I1246*0.85</f>
        <v>212.07658385093168</v>
      </c>
      <c r="M1246" s="38">
        <f>I1246*0.8</f>
        <v>199.60149068322983</v>
      </c>
      <c r="N1246" s="227">
        <v>117.8</v>
      </c>
    </row>
    <row r="1247" spans="2:14" ht="12.75" customHeight="1">
      <c r="B1247" s="293" t="s">
        <v>1505</v>
      </c>
      <c r="C1247" s="293"/>
      <c r="D1247" s="293"/>
      <c r="E1247" s="293"/>
      <c r="F1247" s="290" t="s">
        <v>1388</v>
      </c>
      <c r="G1247" s="290"/>
      <c r="H1247" s="290"/>
      <c r="I1247" s="257">
        <f>(N1247/8.05)*$D$8*1.1</f>
        <v>361.3329192546584</v>
      </c>
      <c r="J1247" s="38">
        <f>I1247*0.95</f>
        <v>343.26627329192553</v>
      </c>
      <c r="K1247" s="38">
        <f>I1247*0.9</f>
        <v>325.1996273291926</v>
      </c>
      <c r="L1247" s="38">
        <f>I1247*0.85</f>
        <v>307.13298136645966</v>
      </c>
      <c r="M1247" s="38">
        <f>I1247*0.8</f>
        <v>289.0663354037267</v>
      </c>
      <c r="N1247" s="227">
        <v>170.6</v>
      </c>
    </row>
    <row r="1248" spans="2:14" ht="12.75" customHeight="1">
      <c r="B1248" s="228"/>
      <c r="C1248" s="230"/>
      <c r="D1248" s="230"/>
      <c r="E1248" s="230"/>
      <c r="F1248" s="15"/>
      <c r="G1248" s="15"/>
      <c r="H1248" s="15"/>
      <c r="I1248" s="229"/>
      <c r="J1248" s="72"/>
      <c r="K1248" s="72"/>
      <c r="L1248" s="72"/>
      <c r="M1248" s="72"/>
      <c r="N1248" s="229"/>
    </row>
    <row r="1249" spans="2:14" ht="12.75" customHeight="1">
      <c r="B1249" s="292" t="s">
        <v>1506</v>
      </c>
      <c r="C1249" s="292"/>
      <c r="D1249" s="292"/>
      <c r="E1249" s="292"/>
      <c r="F1249" s="292"/>
      <c r="G1249" s="292"/>
      <c r="H1249" s="292"/>
      <c r="I1249" s="27"/>
      <c r="J1249" s="46"/>
      <c r="K1249" s="61"/>
      <c r="L1249" s="61"/>
      <c r="M1249" s="61"/>
      <c r="N1249" s="46"/>
    </row>
    <row r="1250" spans="2:14" ht="12.75" customHeight="1">
      <c r="B1250" s="304" t="s">
        <v>1747</v>
      </c>
      <c r="C1250" s="304"/>
      <c r="D1250" s="304"/>
      <c r="E1250" s="304"/>
      <c r="F1250" s="305" t="s">
        <v>1382</v>
      </c>
      <c r="G1250" s="305"/>
      <c r="H1250" s="305"/>
      <c r="I1250" s="301" t="s">
        <v>1750</v>
      </c>
      <c r="J1250" s="301" t="s">
        <v>1750</v>
      </c>
      <c r="K1250" s="301" t="s">
        <v>1750</v>
      </c>
      <c r="L1250" s="301" t="s">
        <v>1750</v>
      </c>
      <c r="M1250" s="301" t="s">
        <v>1750</v>
      </c>
      <c r="N1250" s="298" t="s">
        <v>1750</v>
      </c>
    </row>
    <row r="1251" spans="2:14" ht="12.75" customHeight="1">
      <c r="B1251" s="304"/>
      <c r="C1251" s="304"/>
      <c r="D1251" s="304"/>
      <c r="E1251" s="304"/>
      <c r="F1251" s="305"/>
      <c r="G1251" s="305"/>
      <c r="H1251" s="305"/>
      <c r="I1251" s="301"/>
      <c r="J1251" s="301"/>
      <c r="K1251" s="301"/>
      <c r="L1251" s="301"/>
      <c r="M1251" s="301"/>
      <c r="N1251" s="298"/>
    </row>
    <row r="1252" spans="2:14" ht="12.75" customHeight="1">
      <c r="B1252" s="293" t="s">
        <v>1507</v>
      </c>
      <c r="C1252" s="293"/>
      <c r="D1252" s="293"/>
      <c r="E1252" s="293"/>
      <c r="F1252" s="290" t="s">
        <v>1388</v>
      </c>
      <c r="G1252" s="290"/>
      <c r="H1252" s="290"/>
      <c r="I1252" s="257">
        <f>(N1252/8.05)*$D$8*1.1</f>
        <v>104.84161490683229</v>
      </c>
      <c r="J1252" s="38">
        <f>I1252*0.95</f>
        <v>99.59953416149068</v>
      </c>
      <c r="K1252" s="38">
        <f>I1252*0.9</f>
        <v>94.35745341614907</v>
      </c>
      <c r="L1252" s="38">
        <f>I1252*0.85</f>
        <v>89.11537267080745</v>
      </c>
      <c r="M1252" s="38">
        <f>I1252*0.8</f>
        <v>83.87329192546584</v>
      </c>
      <c r="N1252" s="51">
        <v>49.5</v>
      </c>
    </row>
    <row r="1253" spans="2:14" ht="12.75" customHeight="1">
      <c r="B1253" s="94"/>
      <c r="C1253" s="15"/>
      <c r="D1253" s="15"/>
      <c r="E1253" s="15"/>
      <c r="F1253" s="15"/>
      <c r="G1253" s="15"/>
      <c r="H1253" s="15"/>
      <c r="I1253" s="71"/>
      <c r="J1253" s="72"/>
      <c r="K1253" s="72"/>
      <c r="L1253" s="72"/>
      <c r="M1253" s="72"/>
      <c r="N1253" s="71"/>
    </row>
    <row r="1254" spans="2:14" ht="12.75" customHeight="1">
      <c r="B1254" s="292" t="s">
        <v>1508</v>
      </c>
      <c r="C1254" s="292"/>
      <c r="D1254" s="292"/>
      <c r="E1254" s="292"/>
      <c r="F1254" s="292"/>
      <c r="G1254" s="292"/>
      <c r="H1254" s="292"/>
      <c r="I1254" s="292"/>
      <c r="J1254" s="38"/>
      <c r="K1254" s="38"/>
      <c r="L1254" s="38"/>
      <c r="M1254" s="38"/>
      <c r="N1254"/>
    </row>
    <row r="1255" spans="2:14" ht="12.75" customHeight="1">
      <c r="B1255" s="304" t="s">
        <v>1747</v>
      </c>
      <c r="C1255" s="304" t="s">
        <v>1509</v>
      </c>
      <c r="D1255" s="305" t="s">
        <v>835</v>
      </c>
      <c r="E1255" s="305"/>
      <c r="F1255" s="305"/>
      <c r="G1255" s="305"/>
      <c r="H1255" s="305"/>
      <c r="I1255" s="301" t="s">
        <v>1750</v>
      </c>
      <c r="J1255" s="301" t="s">
        <v>1750</v>
      </c>
      <c r="K1255" s="301" t="s">
        <v>1750</v>
      </c>
      <c r="L1255" s="301" t="s">
        <v>1750</v>
      </c>
      <c r="M1255" s="301" t="s">
        <v>1750</v>
      </c>
      <c r="N1255" s="298" t="s">
        <v>1750</v>
      </c>
    </row>
    <row r="1256" spans="2:14" ht="25.5" customHeight="1">
      <c r="B1256" s="304"/>
      <c r="C1256" s="304"/>
      <c r="D1256" s="298" t="s">
        <v>1254</v>
      </c>
      <c r="E1256" s="298"/>
      <c r="F1256" s="298" t="s">
        <v>1255</v>
      </c>
      <c r="G1256" s="298"/>
      <c r="H1256" s="29" t="s">
        <v>1256</v>
      </c>
      <c r="I1256" s="301"/>
      <c r="J1256" s="301"/>
      <c r="K1256" s="301"/>
      <c r="L1256" s="301"/>
      <c r="M1256" s="301"/>
      <c r="N1256" s="298"/>
    </row>
    <row r="1257" spans="2:14" ht="12.75" customHeight="1">
      <c r="B1257" s="33" t="s">
        <v>1510</v>
      </c>
      <c r="C1257" s="134" t="s">
        <v>1264</v>
      </c>
      <c r="D1257" s="291">
        <v>1.5</v>
      </c>
      <c r="E1257" s="291"/>
      <c r="F1257" s="291">
        <v>2</v>
      </c>
      <c r="G1257" s="291"/>
      <c r="H1257" s="124">
        <v>2</v>
      </c>
      <c r="I1257" s="257">
        <f aca="true" t="shared" si="267" ref="I1257:I1283">(N1257/8.05)*$D$8*1.1</f>
        <v>997.372049689441</v>
      </c>
      <c r="J1257" s="38">
        <f aca="true" t="shared" si="268" ref="J1257:J1283">I1257*0.95</f>
        <v>947.503447204969</v>
      </c>
      <c r="K1257" s="38">
        <f aca="true" t="shared" si="269" ref="K1257:K1283">I1257*0.9</f>
        <v>897.634844720497</v>
      </c>
      <c r="L1257" s="38">
        <f aca="true" t="shared" si="270" ref="L1257:L1283">I1257*0.85</f>
        <v>847.7662422360248</v>
      </c>
      <c r="M1257" s="38">
        <f aca="true" t="shared" si="271" ref="M1257:M1283">I1257*0.8</f>
        <v>797.8976397515529</v>
      </c>
      <c r="N1257" s="231">
        <v>470.9</v>
      </c>
    </row>
    <row r="1258" spans="2:14" ht="12.75" customHeight="1">
      <c r="B1258" s="33" t="s">
        <v>1511</v>
      </c>
      <c r="C1258" s="134" t="s">
        <v>1266</v>
      </c>
      <c r="D1258" s="291">
        <v>1.5</v>
      </c>
      <c r="E1258" s="291"/>
      <c r="F1258" s="291">
        <v>2</v>
      </c>
      <c r="G1258" s="291"/>
      <c r="H1258" s="124">
        <v>2</v>
      </c>
      <c r="I1258" s="257">
        <f t="shared" si="267"/>
        <v>1185.9810559006212</v>
      </c>
      <c r="J1258" s="38">
        <f t="shared" si="268"/>
        <v>1126.6820031055902</v>
      </c>
      <c r="K1258" s="38">
        <f t="shared" si="269"/>
        <v>1067.3829503105592</v>
      </c>
      <c r="L1258" s="38">
        <f t="shared" si="270"/>
        <v>1008.083897515528</v>
      </c>
      <c r="M1258" s="38">
        <f t="shared" si="271"/>
        <v>948.784844720497</v>
      </c>
      <c r="N1258" s="231">
        <v>559.95</v>
      </c>
    </row>
    <row r="1259" spans="2:14" ht="12.75" customHeight="1">
      <c r="B1259" s="33" t="s">
        <v>1512</v>
      </c>
      <c r="C1259" s="134" t="s">
        <v>1270</v>
      </c>
      <c r="D1259" s="291">
        <v>1.5</v>
      </c>
      <c r="E1259" s="291"/>
      <c r="F1259" s="291">
        <v>2</v>
      </c>
      <c r="G1259" s="291"/>
      <c r="H1259" s="124">
        <v>2</v>
      </c>
      <c r="I1259" s="257">
        <f t="shared" si="267"/>
        <v>1482.8204968944099</v>
      </c>
      <c r="J1259" s="38">
        <f t="shared" si="268"/>
        <v>1408.6794720496894</v>
      </c>
      <c r="K1259" s="38">
        <f t="shared" si="269"/>
        <v>1334.5384472049689</v>
      </c>
      <c r="L1259" s="38">
        <f t="shared" si="270"/>
        <v>1260.3974223602484</v>
      </c>
      <c r="M1259" s="38">
        <f t="shared" si="271"/>
        <v>1186.2563975155279</v>
      </c>
      <c r="N1259" s="231">
        <v>700.1</v>
      </c>
    </row>
    <row r="1260" spans="2:14" ht="12.75" customHeight="1">
      <c r="B1260" s="33" t="s">
        <v>1513</v>
      </c>
      <c r="C1260" s="134" t="s">
        <v>1514</v>
      </c>
      <c r="D1260" s="291">
        <v>1.5</v>
      </c>
      <c r="E1260" s="291"/>
      <c r="F1260" s="291">
        <v>2</v>
      </c>
      <c r="G1260" s="291"/>
      <c r="H1260" s="124">
        <v>2</v>
      </c>
      <c r="I1260" s="257">
        <f t="shared" si="267"/>
        <v>1752.1257763975154</v>
      </c>
      <c r="J1260" s="38">
        <f t="shared" si="268"/>
        <v>1664.51948757764</v>
      </c>
      <c r="K1260" s="38">
        <f t="shared" si="269"/>
        <v>1576.913198757764</v>
      </c>
      <c r="L1260" s="38">
        <f t="shared" si="270"/>
        <v>1489.3069099378881</v>
      </c>
      <c r="M1260" s="38">
        <f t="shared" si="271"/>
        <v>1401.7006211180124</v>
      </c>
      <c r="N1260" s="231">
        <v>827.25</v>
      </c>
    </row>
    <row r="1261" spans="2:14" ht="12.75" customHeight="1">
      <c r="B1261" s="33" t="s">
        <v>1515</v>
      </c>
      <c r="C1261" s="134" t="s">
        <v>1516</v>
      </c>
      <c r="D1261" s="291">
        <v>1.5</v>
      </c>
      <c r="E1261" s="291"/>
      <c r="F1261" s="291">
        <v>2</v>
      </c>
      <c r="G1261" s="291"/>
      <c r="H1261" s="124">
        <v>2</v>
      </c>
      <c r="I1261" s="257">
        <f t="shared" si="267"/>
        <v>1455.7099378881987</v>
      </c>
      <c r="J1261" s="38">
        <f t="shared" si="268"/>
        <v>1382.924440993789</v>
      </c>
      <c r="K1261" s="38">
        <f t="shared" si="269"/>
        <v>1310.138944099379</v>
      </c>
      <c r="L1261" s="38">
        <f t="shared" si="270"/>
        <v>1237.353447204969</v>
      </c>
      <c r="M1261" s="38">
        <f t="shared" si="271"/>
        <v>1164.5679503105591</v>
      </c>
      <c r="N1261" s="231">
        <v>687.3</v>
      </c>
    </row>
    <row r="1262" spans="2:14" ht="12.75" customHeight="1">
      <c r="B1262" s="33" t="s">
        <v>1517</v>
      </c>
      <c r="C1262" s="134" t="s">
        <v>1518</v>
      </c>
      <c r="D1262" s="291">
        <v>1.5</v>
      </c>
      <c r="E1262" s="291"/>
      <c r="F1262" s="291">
        <v>2</v>
      </c>
      <c r="G1262" s="291"/>
      <c r="H1262" s="124">
        <v>2</v>
      </c>
      <c r="I1262" s="257">
        <f t="shared" si="267"/>
        <v>1886.9372670807452</v>
      </c>
      <c r="J1262" s="38">
        <f t="shared" si="268"/>
        <v>1792.590403726708</v>
      </c>
      <c r="K1262" s="38">
        <f t="shared" si="269"/>
        <v>1698.2435403726706</v>
      </c>
      <c r="L1262" s="38">
        <f t="shared" si="270"/>
        <v>1603.8966770186335</v>
      </c>
      <c r="M1262" s="38">
        <f t="shared" si="271"/>
        <v>1509.5498136645963</v>
      </c>
      <c r="N1262" s="231">
        <v>890.9</v>
      </c>
    </row>
    <row r="1263" spans="2:14" ht="12.75" customHeight="1">
      <c r="B1263" s="33" t="s">
        <v>1519</v>
      </c>
      <c r="C1263" s="134" t="s">
        <v>1520</v>
      </c>
      <c r="D1263" s="291">
        <v>1.5</v>
      </c>
      <c r="E1263" s="291"/>
      <c r="F1263" s="291">
        <v>2</v>
      </c>
      <c r="G1263" s="291"/>
      <c r="H1263" s="124">
        <v>2</v>
      </c>
      <c r="I1263" s="257">
        <f t="shared" si="267"/>
        <v>1617.3142857142857</v>
      </c>
      <c r="J1263" s="38">
        <f t="shared" si="268"/>
        <v>1536.4485714285715</v>
      </c>
      <c r="K1263" s="38">
        <f t="shared" si="269"/>
        <v>1455.5828571428572</v>
      </c>
      <c r="L1263" s="38">
        <f t="shared" si="270"/>
        <v>1374.7171428571428</v>
      </c>
      <c r="M1263" s="38">
        <f t="shared" si="271"/>
        <v>1293.8514285714286</v>
      </c>
      <c r="N1263" s="231">
        <v>763.6</v>
      </c>
    </row>
    <row r="1264" spans="2:14" ht="13.5">
      <c r="B1264" s="33" t="s">
        <v>1521</v>
      </c>
      <c r="C1264" s="134" t="s">
        <v>1274</v>
      </c>
      <c r="D1264" s="291">
        <v>1.5</v>
      </c>
      <c r="E1264" s="291"/>
      <c r="F1264" s="291">
        <v>2</v>
      </c>
      <c r="G1264" s="291"/>
      <c r="H1264" s="124">
        <v>2</v>
      </c>
      <c r="I1264" s="257">
        <f t="shared" si="267"/>
        <v>1967.7394409937885</v>
      </c>
      <c r="J1264" s="38">
        <f t="shared" si="268"/>
        <v>1869.3524689440992</v>
      </c>
      <c r="K1264" s="38">
        <f t="shared" si="269"/>
        <v>1770.9654968944096</v>
      </c>
      <c r="L1264" s="38">
        <f t="shared" si="270"/>
        <v>1672.5785248447203</v>
      </c>
      <c r="M1264" s="38">
        <f t="shared" si="271"/>
        <v>1574.191552795031</v>
      </c>
      <c r="N1264" s="231">
        <v>929.05</v>
      </c>
    </row>
    <row r="1265" spans="2:14" ht="12.75" customHeight="1">
      <c r="B1265" s="33" t="s">
        <v>1522</v>
      </c>
      <c r="C1265" s="134" t="s">
        <v>1284</v>
      </c>
      <c r="D1265" s="291">
        <v>1.5</v>
      </c>
      <c r="E1265" s="291"/>
      <c r="F1265" s="291">
        <v>2</v>
      </c>
      <c r="G1265" s="291"/>
      <c r="H1265" s="124">
        <v>2</v>
      </c>
      <c r="I1265" s="257">
        <f t="shared" si="267"/>
        <v>2345.275155279503</v>
      </c>
      <c r="J1265" s="38">
        <f t="shared" si="268"/>
        <v>2228.011397515528</v>
      </c>
      <c r="K1265" s="38">
        <f t="shared" si="269"/>
        <v>2110.747639751553</v>
      </c>
      <c r="L1265" s="38">
        <f t="shared" si="270"/>
        <v>1993.4838819875774</v>
      </c>
      <c r="M1265" s="38">
        <f t="shared" si="271"/>
        <v>1876.2201242236024</v>
      </c>
      <c r="N1265" s="231">
        <v>1107.3</v>
      </c>
    </row>
    <row r="1266" spans="2:14" ht="12.75" customHeight="1">
      <c r="B1266" s="33" t="s">
        <v>1523</v>
      </c>
      <c r="C1266" s="134" t="s">
        <v>1292</v>
      </c>
      <c r="D1266" s="291">
        <v>1.5</v>
      </c>
      <c r="E1266" s="291"/>
      <c r="F1266" s="291">
        <v>2</v>
      </c>
      <c r="G1266" s="291"/>
      <c r="H1266" s="124">
        <v>2</v>
      </c>
      <c r="I1266" s="257">
        <f t="shared" si="267"/>
        <v>2722.704968944099</v>
      </c>
      <c r="J1266" s="38">
        <f t="shared" si="268"/>
        <v>2586.569720496894</v>
      </c>
      <c r="K1266" s="38">
        <f t="shared" si="269"/>
        <v>2450.4344720496892</v>
      </c>
      <c r="L1266" s="38">
        <f t="shared" si="270"/>
        <v>2314.2992236024843</v>
      </c>
      <c r="M1266" s="38">
        <f t="shared" si="271"/>
        <v>2178.1639751552793</v>
      </c>
      <c r="N1266" s="231">
        <v>1285.5</v>
      </c>
    </row>
    <row r="1267" spans="2:14" ht="12.75" customHeight="1">
      <c r="B1267" s="33" t="s">
        <v>1524</v>
      </c>
      <c r="C1267" s="134" t="s">
        <v>1525</v>
      </c>
      <c r="D1267" s="291">
        <v>1.5</v>
      </c>
      <c r="E1267" s="291"/>
      <c r="F1267" s="291">
        <v>2</v>
      </c>
      <c r="G1267" s="291"/>
      <c r="H1267" s="124">
        <v>2</v>
      </c>
      <c r="I1267" s="257">
        <f t="shared" si="267"/>
        <v>3342.647204968944</v>
      </c>
      <c r="J1267" s="38">
        <f t="shared" si="268"/>
        <v>3175.514844720497</v>
      </c>
      <c r="K1267" s="38">
        <f t="shared" si="269"/>
        <v>3008.38248447205</v>
      </c>
      <c r="L1267" s="38">
        <f t="shared" si="270"/>
        <v>2841.2501242236026</v>
      </c>
      <c r="M1267" s="38">
        <f t="shared" si="271"/>
        <v>2674.1177639751554</v>
      </c>
      <c r="N1267" s="231">
        <v>1578.2</v>
      </c>
    </row>
    <row r="1268" spans="2:14" ht="12.75" customHeight="1">
      <c r="B1268" s="33" t="s">
        <v>1526</v>
      </c>
      <c r="C1268" s="134" t="s">
        <v>1306</v>
      </c>
      <c r="D1268" s="291">
        <v>1.5</v>
      </c>
      <c r="E1268" s="291"/>
      <c r="F1268" s="291">
        <v>2</v>
      </c>
      <c r="G1268" s="291"/>
      <c r="H1268" s="124">
        <v>2</v>
      </c>
      <c r="I1268" s="257">
        <f t="shared" si="267"/>
        <v>3666.067701863354</v>
      </c>
      <c r="J1268" s="38">
        <f t="shared" si="268"/>
        <v>3482.7643167701867</v>
      </c>
      <c r="K1268" s="38">
        <f t="shared" si="269"/>
        <v>3299.460931677019</v>
      </c>
      <c r="L1268" s="38">
        <f t="shared" si="270"/>
        <v>3116.157546583851</v>
      </c>
      <c r="M1268" s="38">
        <f t="shared" si="271"/>
        <v>2932.8541614906835</v>
      </c>
      <c r="N1268" s="231">
        <v>1730.9</v>
      </c>
    </row>
    <row r="1269" spans="2:14" ht="12.75" customHeight="1">
      <c r="B1269" s="33" t="s">
        <v>1527</v>
      </c>
      <c r="C1269" s="134" t="s">
        <v>1528</v>
      </c>
      <c r="D1269" s="291">
        <v>1.5</v>
      </c>
      <c r="E1269" s="291"/>
      <c r="F1269" s="291">
        <v>2</v>
      </c>
      <c r="G1269" s="291"/>
      <c r="H1269" s="124">
        <v>2</v>
      </c>
      <c r="I1269" s="257">
        <f t="shared" si="267"/>
        <v>2722.704968944099</v>
      </c>
      <c r="J1269" s="38">
        <f t="shared" si="268"/>
        <v>2586.569720496894</v>
      </c>
      <c r="K1269" s="38">
        <f t="shared" si="269"/>
        <v>2450.4344720496892</v>
      </c>
      <c r="L1269" s="38">
        <f t="shared" si="270"/>
        <v>2314.2992236024843</v>
      </c>
      <c r="M1269" s="38">
        <f t="shared" si="271"/>
        <v>2178.1639751552793</v>
      </c>
      <c r="N1269" s="231">
        <v>1285.5</v>
      </c>
    </row>
    <row r="1270" spans="2:14" ht="12.75" customHeight="1">
      <c r="B1270" s="33" t="s">
        <v>1529</v>
      </c>
      <c r="C1270" s="134" t="s">
        <v>1530</v>
      </c>
      <c r="D1270" s="291">
        <v>1.5</v>
      </c>
      <c r="E1270" s="291"/>
      <c r="F1270" s="291">
        <v>2</v>
      </c>
      <c r="G1270" s="291"/>
      <c r="H1270" s="124">
        <v>2</v>
      </c>
      <c r="I1270" s="257">
        <f t="shared" si="267"/>
        <v>3720.161739130435</v>
      </c>
      <c r="J1270" s="38">
        <f t="shared" si="268"/>
        <v>3534.1536521739135</v>
      </c>
      <c r="K1270" s="38">
        <f t="shared" si="269"/>
        <v>3348.1455652173913</v>
      </c>
      <c r="L1270" s="38">
        <f t="shared" si="270"/>
        <v>3162.1374782608696</v>
      </c>
      <c r="M1270" s="38">
        <f t="shared" si="271"/>
        <v>2976.1293913043482</v>
      </c>
      <c r="N1270" s="231">
        <v>1756.44</v>
      </c>
    </row>
    <row r="1271" spans="2:14" ht="12.75" customHeight="1">
      <c r="B1271" s="33" t="s">
        <v>1531</v>
      </c>
      <c r="C1271" s="134" t="s">
        <v>1286</v>
      </c>
      <c r="D1271" s="291">
        <v>1.5</v>
      </c>
      <c r="E1271" s="291"/>
      <c r="F1271" s="291">
        <v>2</v>
      </c>
      <c r="G1271" s="291"/>
      <c r="H1271" s="124">
        <v>2</v>
      </c>
      <c r="I1271" s="257">
        <f t="shared" si="267"/>
        <v>2587.914658385093</v>
      </c>
      <c r="J1271" s="38">
        <f t="shared" si="268"/>
        <v>2458.5189254658385</v>
      </c>
      <c r="K1271" s="38">
        <f t="shared" si="269"/>
        <v>2329.1231925465836</v>
      </c>
      <c r="L1271" s="38">
        <f t="shared" si="270"/>
        <v>2199.727459627329</v>
      </c>
      <c r="M1271" s="38">
        <f t="shared" si="271"/>
        <v>2070.3317267080743</v>
      </c>
      <c r="N1271" s="231">
        <v>1221.86</v>
      </c>
    </row>
    <row r="1272" spans="2:14" ht="12.75" customHeight="1">
      <c r="B1272" s="33" t="s">
        <v>1532</v>
      </c>
      <c r="C1272" s="134" t="s">
        <v>1294</v>
      </c>
      <c r="D1272" s="291">
        <v>1.5</v>
      </c>
      <c r="E1272" s="291"/>
      <c r="F1272" s="291">
        <v>2</v>
      </c>
      <c r="G1272" s="291"/>
      <c r="H1272" s="124">
        <v>2</v>
      </c>
      <c r="I1272" s="257">
        <f t="shared" si="267"/>
        <v>3046.2313664596277</v>
      </c>
      <c r="J1272" s="38">
        <f t="shared" si="268"/>
        <v>2893.9197981366465</v>
      </c>
      <c r="K1272" s="38">
        <f t="shared" si="269"/>
        <v>2741.608229813665</v>
      </c>
      <c r="L1272" s="38">
        <f t="shared" si="270"/>
        <v>2589.2966614906836</v>
      </c>
      <c r="M1272" s="38">
        <f t="shared" si="271"/>
        <v>2436.9850931677024</v>
      </c>
      <c r="N1272" s="231">
        <v>1438.25</v>
      </c>
    </row>
    <row r="1273" spans="2:14" ht="12.75" customHeight="1">
      <c r="B1273" s="33" t="s">
        <v>1533</v>
      </c>
      <c r="C1273" s="134" t="s">
        <v>1308</v>
      </c>
      <c r="D1273" s="291">
        <v>1.5</v>
      </c>
      <c r="E1273" s="291"/>
      <c r="F1273" s="291">
        <v>2</v>
      </c>
      <c r="G1273" s="291"/>
      <c r="H1273" s="124">
        <v>2</v>
      </c>
      <c r="I1273" s="257">
        <f t="shared" si="267"/>
        <v>3989.488198757764</v>
      </c>
      <c r="J1273" s="38">
        <f t="shared" si="268"/>
        <v>3790.013788819876</v>
      </c>
      <c r="K1273" s="38">
        <f t="shared" si="269"/>
        <v>3590.539378881988</v>
      </c>
      <c r="L1273" s="38">
        <f t="shared" si="270"/>
        <v>3391.0649689440993</v>
      </c>
      <c r="M1273" s="38">
        <f t="shared" si="271"/>
        <v>3191.5905590062116</v>
      </c>
      <c r="N1273" s="231">
        <v>1883.6</v>
      </c>
    </row>
    <row r="1274" spans="2:14" ht="12.75" customHeight="1">
      <c r="B1274" s="33" t="s">
        <v>1534</v>
      </c>
      <c r="C1274" s="134" t="s">
        <v>1312</v>
      </c>
      <c r="D1274" s="291">
        <v>1.5</v>
      </c>
      <c r="E1274" s="291"/>
      <c r="F1274" s="291">
        <v>2</v>
      </c>
      <c r="G1274" s="291"/>
      <c r="H1274" s="124">
        <v>2</v>
      </c>
      <c r="I1274" s="257">
        <f t="shared" si="267"/>
        <v>5121.777639751553</v>
      </c>
      <c r="J1274" s="38">
        <f t="shared" si="268"/>
        <v>4865.688757763975</v>
      </c>
      <c r="K1274" s="38">
        <f t="shared" si="269"/>
        <v>4609.599875776397</v>
      </c>
      <c r="L1274" s="38">
        <f t="shared" si="270"/>
        <v>4353.51099378882</v>
      </c>
      <c r="M1274" s="38">
        <f t="shared" si="271"/>
        <v>4097.422111801242</v>
      </c>
      <c r="N1274" s="231">
        <v>2418.2</v>
      </c>
    </row>
    <row r="1275" spans="2:14" ht="12.75" customHeight="1">
      <c r="B1275" s="33" t="s">
        <v>1535</v>
      </c>
      <c r="C1275" s="134" t="s">
        <v>1320</v>
      </c>
      <c r="D1275" s="291">
        <v>1.5</v>
      </c>
      <c r="E1275" s="291"/>
      <c r="F1275" s="291">
        <v>2</v>
      </c>
      <c r="G1275" s="291"/>
      <c r="H1275" s="124">
        <v>2</v>
      </c>
      <c r="I1275" s="257">
        <f t="shared" si="267"/>
        <v>6199.90950310559</v>
      </c>
      <c r="J1275" s="38">
        <f t="shared" si="268"/>
        <v>5889.914027950312</v>
      </c>
      <c r="K1275" s="38">
        <f t="shared" si="269"/>
        <v>5579.918552795031</v>
      </c>
      <c r="L1275" s="38">
        <f t="shared" si="270"/>
        <v>5269.923077639752</v>
      </c>
      <c r="M1275" s="38">
        <f t="shared" si="271"/>
        <v>4959.927602484473</v>
      </c>
      <c r="N1275" s="231">
        <v>2927.23</v>
      </c>
    </row>
    <row r="1276" spans="2:14" ht="12.75" customHeight="1">
      <c r="B1276" s="33" t="s">
        <v>1536</v>
      </c>
      <c r="C1276" s="134" t="s">
        <v>1280</v>
      </c>
      <c r="D1276" s="291">
        <v>1.5</v>
      </c>
      <c r="E1276" s="291"/>
      <c r="F1276" s="291">
        <v>2</v>
      </c>
      <c r="G1276" s="291"/>
      <c r="H1276" s="124">
        <v>2</v>
      </c>
      <c r="I1276" s="257">
        <f t="shared" si="267"/>
        <v>3288.53198757764</v>
      </c>
      <c r="J1276" s="38">
        <f t="shared" si="268"/>
        <v>3124.105388198758</v>
      </c>
      <c r="K1276" s="38">
        <f t="shared" si="269"/>
        <v>2959.678788819876</v>
      </c>
      <c r="L1276" s="38">
        <f t="shared" si="270"/>
        <v>2795.252189440994</v>
      </c>
      <c r="M1276" s="38">
        <f t="shared" si="271"/>
        <v>2630.825590062112</v>
      </c>
      <c r="N1276" s="231">
        <v>1552.65</v>
      </c>
    </row>
    <row r="1277" spans="2:14" ht="12.75" customHeight="1">
      <c r="B1277" s="33" t="s">
        <v>1537</v>
      </c>
      <c r="C1277" s="134" t="s">
        <v>1304</v>
      </c>
      <c r="D1277" s="291">
        <v>1.5</v>
      </c>
      <c r="E1277" s="291"/>
      <c r="F1277" s="291">
        <v>2</v>
      </c>
      <c r="G1277" s="291"/>
      <c r="H1277" s="124">
        <v>2</v>
      </c>
      <c r="I1277" s="257">
        <f t="shared" si="267"/>
        <v>4420.7790683229805</v>
      </c>
      <c r="J1277" s="38">
        <f t="shared" si="268"/>
        <v>4199.740114906832</v>
      </c>
      <c r="K1277" s="38">
        <f t="shared" si="269"/>
        <v>3978.7011614906824</v>
      </c>
      <c r="L1277" s="38">
        <f t="shared" si="270"/>
        <v>3757.6622080745333</v>
      </c>
      <c r="M1277" s="38">
        <f t="shared" si="271"/>
        <v>3536.6232546583847</v>
      </c>
      <c r="N1277" s="231">
        <v>2087.23</v>
      </c>
    </row>
    <row r="1278" spans="2:14" ht="12.75" customHeight="1">
      <c r="B1278" s="33" t="s">
        <v>1538</v>
      </c>
      <c r="C1278" s="134" t="s">
        <v>1314</v>
      </c>
      <c r="D1278" s="291">
        <v>1.5</v>
      </c>
      <c r="E1278" s="291"/>
      <c r="F1278" s="291">
        <v>2</v>
      </c>
      <c r="G1278" s="291"/>
      <c r="H1278" s="124">
        <v>2</v>
      </c>
      <c r="I1278" s="257">
        <f t="shared" si="267"/>
        <v>5553.0049689441</v>
      </c>
      <c r="J1278" s="38">
        <f t="shared" si="268"/>
        <v>5275.354720496895</v>
      </c>
      <c r="K1278" s="38">
        <f t="shared" si="269"/>
        <v>4997.704472049691</v>
      </c>
      <c r="L1278" s="38">
        <f t="shared" si="270"/>
        <v>4720.054223602485</v>
      </c>
      <c r="M1278" s="38">
        <f t="shared" si="271"/>
        <v>4442.40397515528</v>
      </c>
      <c r="N1278" s="231">
        <v>2621.8</v>
      </c>
    </row>
    <row r="1279" spans="2:14" ht="12.75" customHeight="1">
      <c r="B1279" s="33" t="s">
        <v>1539</v>
      </c>
      <c r="C1279" s="134" t="s">
        <v>1322</v>
      </c>
      <c r="D1279" s="291">
        <v>1.5</v>
      </c>
      <c r="E1279" s="291"/>
      <c r="F1279" s="291">
        <v>2</v>
      </c>
      <c r="G1279" s="291"/>
      <c r="H1279" s="124">
        <v>2</v>
      </c>
      <c r="I1279" s="257">
        <f t="shared" si="267"/>
        <v>6631.179192546584</v>
      </c>
      <c r="J1279" s="38">
        <f t="shared" si="268"/>
        <v>6299.620232919256</v>
      </c>
      <c r="K1279" s="38">
        <f t="shared" si="269"/>
        <v>5968.061273291926</v>
      </c>
      <c r="L1279" s="38">
        <f t="shared" si="270"/>
        <v>5636.502313664596</v>
      </c>
      <c r="M1279" s="38">
        <f t="shared" si="271"/>
        <v>5304.943354037267</v>
      </c>
      <c r="N1279" s="231">
        <v>3130.85</v>
      </c>
    </row>
    <row r="1280" spans="2:14" ht="12.75" customHeight="1">
      <c r="B1280" s="33" t="s">
        <v>1540</v>
      </c>
      <c r="C1280" s="134" t="s">
        <v>1541</v>
      </c>
      <c r="D1280" s="291">
        <v>1.5</v>
      </c>
      <c r="E1280" s="291"/>
      <c r="F1280" s="291">
        <v>2</v>
      </c>
      <c r="G1280" s="291"/>
      <c r="H1280" s="124">
        <v>2</v>
      </c>
      <c r="I1280" s="257">
        <f t="shared" si="267"/>
        <v>7763.468633540373</v>
      </c>
      <c r="J1280" s="38">
        <f t="shared" si="268"/>
        <v>7375.295201863355</v>
      </c>
      <c r="K1280" s="38">
        <f t="shared" si="269"/>
        <v>6987.121770186336</v>
      </c>
      <c r="L1280" s="38">
        <f t="shared" si="270"/>
        <v>6598.948338509317</v>
      </c>
      <c r="M1280" s="38">
        <f t="shared" si="271"/>
        <v>6210.774906832299</v>
      </c>
      <c r="N1280" s="231">
        <v>3665.45</v>
      </c>
    </row>
    <row r="1281" spans="2:14" ht="12.75" customHeight="1">
      <c r="B1281" s="33" t="s">
        <v>1542</v>
      </c>
      <c r="C1281" s="134" t="s">
        <v>1318</v>
      </c>
      <c r="D1281" s="291">
        <v>1.5</v>
      </c>
      <c r="E1281" s="291"/>
      <c r="F1281" s="291">
        <v>2</v>
      </c>
      <c r="G1281" s="291"/>
      <c r="H1281" s="124">
        <v>2</v>
      </c>
      <c r="I1281" s="257">
        <f t="shared" si="267"/>
        <v>6900.886894409938</v>
      </c>
      <c r="J1281" s="38">
        <f t="shared" si="268"/>
        <v>6555.8425496894415</v>
      </c>
      <c r="K1281" s="38">
        <f t="shared" si="269"/>
        <v>6210.798204968944</v>
      </c>
      <c r="L1281" s="38">
        <f t="shared" si="270"/>
        <v>5865.7538602484465</v>
      </c>
      <c r="M1281" s="38">
        <f t="shared" si="271"/>
        <v>5520.70951552795</v>
      </c>
      <c r="N1281" s="231">
        <v>3258.19</v>
      </c>
    </row>
    <row r="1282" spans="2:14" ht="12.75" customHeight="1">
      <c r="B1282" s="33" t="s">
        <v>1543</v>
      </c>
      <c r="C1282" s="134" t="s">
        <v>1326</v>
      </c>
      <c r="D1282" s="290">
        <v>1.5</v>
      </c>
      <c r="E1282" s="290"/>
      <c r="F1282" s="291">
        <v>2</v>
      </c>
      <c r="G1282" s="291"/>
      <c r="H1282" s="124">
        <v>2</v>
      </c>
      <c r="I1282" s="257">
        <f t="shared" si="267"/>
        <v>8302.502795031056</v>
      </c>
      <c r="J1282" s="38">
        <f t="shared" si="268"/>
        <v>7887.377655279503</v>
      </c>
      <c r="K1282" s="38">
        <f t="shared" si="269"/>
        <v>7472.252515527951</v>
      </c>
      <c r="L1282" s="38">
        <f t="shared" si="270"/>
        <v>7057.1273757763975</v>
      </c>
      <c r="M1282" s="38">
        <f t="shared" si="271"/>
        <v>6642.002236024845</v>
      </c>
      <c r="N1282" s="231">
        <v>3919.95</v>
      </c>
    </row>
    <row r="1283" spans="2:14" ht="12.75" customHeight="1">
      <c r="B1283" s="33" t="s">
        <v>1544</v>
      </c>
      <c r="C1283" s="134" t="s">
        <v>1330</v>
      </c>
      <c r="D1283" s="290">
        <v>1.5</v>
      </c>
      <c r="E1283" s="290"/>
      <c r="F1283" s="291">
        <v>2</v>
      </c>
      <c r="G1283" s="291"/>
      <c r="H1283" s="124">
        <v>2</v>
      </c>
      <c r="I1283" s="257">
        <f t="shared" si="267"/>
        <v>9704.436397515527</v>
      </c>
      <c r="J1283" s="38">
        <f t="shared" si="268"/>
        <v>9219.21457763975</v>
      </c>
      <c r="K1283" s="38">
        <f t="shared" si="269"/>
        <v>8733.992757763974</v>
      </c>
      <c r="L1283" s="38">
        <f t="shared" si="270"/>
        <v>8248.770937888197</v>
      </c>
      <c r="M1283" s="38">
        <f t="shared" si="271"/>
        <v>7763.549118012422</v>
      </c>
      <c r="N1283" s="231">
        <v>4581.86</v>
      </c>
    </row>
    <row r="1284" spans="2:14" ht="12.75" customHeight="1">
      <c r="B1284" s="94"/>
      <c r="C1284" s="15"/>
      <c r="D1284" s="15"/>
      <c r="E1284" s="15"/>
      <c r="F1284" s="15"/>
      <c r="G1284" s="15"/>
      <c r="H1284" s="15"/>
      <c r="I1284" s="71"/>
      <c r="J1284" s="72"/>
      <c r="K1284" s="72"/>
      <c r="L1284" s="72"/>
      <c r="M1284" s="72"/>
      <c r="N1284" s="71"/>
    </row>
    <row r="1285" spans="2:14" ht="15.75">
      <c r="B1285" s="313" t="s">
        <v>1545</v>
      </c>
      <c r="C1285" s="313"/>
      <c r="D1285" s="313"/>
      <c r="E1285" s="313"/>
      <c r="F1285" s="313"/>
      <c r="G1285" s="313"/>
      <c r="H1285" s="313"/>
      <c r="I1285" s="27"/>
      <c r="J1285" s="46"/>
      <c r="K1285" s="61"/>
      <c r="L1285" s="61"/>
      <c r="M1285" s="61"/>
      <c r="N1285" s="46"/>
    </row>
    <row r="1286" spans="2:14" ht="12.75" customHeight="1">
      <c r="B1286" s="304" t="s">
        <v>1747</v>
      </c>
      <c r="C1286" s="304" t="s">
        <v>1748</v>
      </c>
      <c r="D1286" s="305" t="s">
        <v>1749</v>
      </c>
      <c r="E1286" s="305"/>
      <c r="F1286" s="305"/>
      <c r="G1286" s="305"/>
      <c r="H1286" s="305"/>
      <c r="I1286" s="301" t="s">
        <v>1750</v>
      </c>
      <c r="J1286" s="301" t="s">
        <v>1750</v>
      </c>
      <c r="K1286" s="301" t="s">
        <v>1750</v>
      </c>
      <c r="L1286" s="301" t="s">
        <v>1750</v>
      </c>
      <c r="M1286" s="301" t="s">
        <v>1750</v>
      </c>
      <c r="N1286" s="298" t="s">
        <v>1750</v>
      </c>
    </row>
    <row r="1287" spans="2:14" ht="12.75" customHeight="1">
      <c r="B1287" s="304"/>
      <c r="C1287" s="304"/>
      <c r="D1287" s="298" t="s">
        <v>1546</v>
      </c>
      <c r="E1287" s="298"/>
      <c r="F1287" s="298"/>
      <c r="G1287" s="298" t="s">
        <v>1547</v>
      </c>
      <c r="H1287" s="298"/>
      <c r="I1287" s="301"/>
      <c r="J1287" s="301"/>
      <c r="K1287" s="301"/>
      <c r="L1287" s="301"/>
      <c r="M1287" s="301"/>
      <c r="N1287" s="298"/>
    </row>
    <row r="1288" spans="1:14" ht="13.5">
      <c r="A1288" s="32"/>
      <c r="B1288" s="46" t="s">
        <v>1548</v>
      </c>
      <c r="C1288" s="76" t="s">
        <v>1549</v>
      </c>
      <c r="D1288" s="317" t="s">
        <v>762</v>
      </c>
      <c r="E1288" s="317"/>
      <c r="F1288" s="317"/>
      <c r="G1288" s="317" t="s">
        <v>1550</v>
      </c>
      <c r="H1288" s="317"/>
      <c r="I1288" s="257">
        <f>(N1288/8.05)*$D$8*1.1</f>
        <v>37.4888198757764</v>
      </c>
      <c r="J1288" s="27">
        <f>I1288*0.95</f>
        <v>35.614378881987584</v>
      </c>
      <c r="K1288" s="27">
        <f>I1288*0.9</f>
        <v>33.73993788819876</v>
      </c>
      <c r="L1288" s="27">
        <f>I1288*0.85</f>
        <v>31.86549689440994</v>
      </c>
      <c r="M1288" s="27">
        <f>I1288*0.8</f>
        <v>29.99105590062112</v>
      </c>
      <c r="N1288" s="51">
        <v>17.7</v>
      </c>
    </row>
    <row r="1289" spans="1:14" ht="13.5">
      <c r="A1289" s="32"/>
      <c r="B1289" s="46" t="s">
        <v>1551</v>
      </c>
      <c r="C1289" s="76" t="s">
        <v>1549</v>
      </c>
      <c r="D1289" s="317" t="s">
        <v>962</v>
      </c>
      <c r="E1289" s="317"/>
      <c r="F1289" s="317"/>
      <c r="G1289" s="317" t="s">
        <v>1550</v>
      </c>
      <c r="H1289" s="317"/>
      <c r="I1289" s="257">
        <f>(N1289/8.05)*$D$8*1.1</f>
        <v>42.48732919254658</v>
      </c>
      <c r="J1289" s="27">
        <f>I1289*0.95</f>
        <v>40.36296273291926</v>
      </c>
      <c r="K1289" s="27">
        <f>I1289*0.9</f>
        <v>38.238596273291925</v>
      </c>
      <c r="L1289" s="27">
        <f>I1289*0.85</f>
        <v>36.11422981366459</v>
      </c>
      <c r="M1289" s="27">
        <f>I1289*0.8</f>
        <v>33.98986335403727</v>
      </c>
      <c r="N1289" s="51">
        <v>20.06</v>
      </c>
    </row>
    <row r="1290" spans="1:14" ht="13.5">
      <c r="A1290" s="32"/>
      <c r="B1290" s="46" t="s">
        <v>1552</v>
      </c>
      <c r="C1290" s="76" t="s">
        <v>1549</v>
      </c>
      <c r="D1290" s="317" t="s">
        <v>378</v>
      </c>
      <c r="E1290" s="317"/>
      <c r="F1290" s="317"/>
      <c r="G1290" s="317" t="s">
        <v>1550</v>
      </c>
      <c r="H1290" s="317"/>
      <c r="I1290" s="257">
        <f>(N1290/8.05)*$D$8*1.1</f>
        <v>42.48732919254658</v>
      </c>
      <c r="J1290" s="27">
        <f>I1290*0.95</f>
        <v>40.36296273291926</v>
      </c>
      <c r="K1290" s="27">
        <f>I1290*0.9</f>
        <v>38.238596273291925</v>
      </c>
      <c r="L1290" s="27">
        <f>I1290*0.85</f>
        <v>36.11422981366459</v>
      </c>
      <c r="M1290" s="27">
        <f>I1290*0.8</f>
        <v>33.98986335403727</v>
      </c>
      <c r="N1290" s="51">
        <v>20.06</v>
      </c>
    </row>
    <row r="1291" spans="1:14" ht="13.5">
      <c r="A1291" s="32"/>
      <c r="B1291" s="46" t="s">
        <v>1553</v>
      </c>
      <c r="C1291" s="76" t="s">
        <v>1549</v>
      </c>
      <c r="D1291" s="317" t="s">
        <v>1912</v>
      </c>
      <c r="E1291" s="317"/>
      <c r="F1291" s="317"/>
      <c r="G1291" s="317" t="s">
        <v>1550</v>
      </c>
      <c r="H1291" s="317"/>
      <c r="I1291" s="257">
        <f>(N1291/8.05)*$D$8*1.1</f>
        <v>54.98360248447205</v>
      </c>
      <c r="J1291" s="27">
        <f>I1291*0.95</f>
        <v>52.23442236024845</v>
      </c>
      <c r="K1291" s="27">
        <f>I1291*0.9</f>
        <v>49.485242236024845</v>
      </c>
      <c r="L1291" s="27">
        <f>I1291*0.85</f>
        <v>46.73606211180124</v>
      </c>
      <c r="M1291" s="27">
        <f>I1291*0.8</f>
        <v>43.98688198757765</v>
      </c>
      <c r="N1291" s="51">
        <v>25.96</v>
      </c>
    </row>
    <row r="1292" spans="1:14" ht="13.5">
      <c r="A1292" s="32"/>
      <c r="B1292" s="46" t="s">
        <v>1554</v>
      </c>
      <c r="C1292" s="76" t="s">
        <v>1549</v>
      </c>
      <c r="D1292" s="317" t="s">
        <v>567</v>
      </c>
      <c r="E1292" s="317"/>
      <c r="F1292" s="317"/>
      <c r="G1292" s="317" t="s">
        <v>1550</v>
      </c>
      <c r="H1292" s="317"/>
      <c r="I1292" s="257">
        <f>(N1292/8.05)*$D$8*1.1</f>
        <v>89.97316770186336</v>
      </c>
      <c r="J1292" s="27">
        <f>I1292*0.95</f>
        <v>85.4745093167702</v>
      </c>
      <c r="K1292" s="27">
        <f>I1292*0.9</f>
        <v>80.97585093167703</v>
      </c>
      <c r="L1292" s="27">
        <f>I1292*0.85</f>
        <v>76.47719254658385</v>
      </c>
      <c r="M1292" s="27">
        <f>I1292*0.8</f>
        <v>71.97853416149069</v>
      </c>
      <c r="N1292" s="51">
        <v>42.48</v>
      </c>
    </row>
    <row r="1293" spans="1:14" ht="15.75">
      <c r="A1293" s="32"/>
      <c r="B1293" s="313" t="s">
        <v>1555</v>
      </c>
      <c r="C1293" s="313"/>
      <c r="D1293" s="313"/>
      <c r="E1293" s="313"/>
      <c r="F1293" s="313"/>
      <c r="G1293" s="313"/>
      <c r="H1293" s="313"/>
      <c r="I1293" s="27"/>
      <c r="J1293" s="232"/>
      <c r="K1293" s="232"/>
      <c r="L1293" s="232"/>
      <c r="M1293" s="232"/>
      <c r="N1293" s="46"/>
    </row>
    <row r="1294" spans="1:14" ht="11.25" customHeight="1">
      <c r="A1294" s="32"/>
      <c r="B1294" s="304" t="s">
        <v>1747</v>
      </c>
      <c r="C1294" s="304" t="s">
        <v>1748</v>
      </c>
      <c r="D1294" s="305" t="s">
        <v>1749</v>
      </c>
      <c r="E1294" s="305"/>
      <c r="F1294" s="305"/>
      <c r="G1294" s="305"/>
      <c r="H1294" s="305"/>
      <c r="I1294" s="301" t="s">
        <v>1750</v>
      </c>
      <c r="J1294" s="301" t="s">
        <v>1750</v>
      </c>
      <c r="K1294" s="301" t="s">
        <v>1750</v>
      </c>
      <c r="L1294" s="301" t="s">
        <v>1750</v>
      </c>
      <c r="M1294" s="301" t="s">
        <v>1750</v>
      </c>
      <c r="N1294" s="298" t="s">
        <v>1750</v>
      </c>
    </row>
    <row r="1295" spans="1:14" ht="12.75" customHeight="1">
      <c r="A1295" s="32"/>
      <c r="B1295" s="304"/>
      <c r="C1295" s="304"/>
      <c r="D1295" s="298" t="s">
        <v>1546</v>
      </c>
      <c r="E1295" s="298"/>
      <c r="F1295" s="298"/>
      <c r="G1295" s="298" t="s">
        <v>1547</v>
      </c>
      <c r="H1295" s="298"/>
      <c r="I1295" s="301"/>
      <c r="J1295" s="301"/>
      <c r="K1295" s="301"/>
      <c r="L1295" s="301"/>
      <c r="M1295" s="301"/>
      <c r="N1295" s="298"/>
    </row>
    <row r="1296" spans="1:14" ht="12.75" customHeight="1">
      <c r="A1296" s="32"/>
      <c r="B1296" s="144" t="s">
        <v>1556</v>
      </c>
      <c r="C1296" s="76" t="s">
        <v>1549</v>
      </c>
      <c r="D1296" s="289" t="s">
        <v>962</v>
      </c>
      <c r="E1296" s="289"/>
      <c r="F1296" s="289"/>
      <c r="G1296" s="289" t="s">
        <v>1550</v>
      </c>
      <c r="H1296" s="289"/>
      <c r="I1296" s="257">
        <f>(N1296/8.05)*$D$8*1.1</f>
        <v>61.21055900621117</v>
      </c>
      <c r="J1296" s="27">
        <f>I1296*0.95</f>
        <v>58.15003105590061</v>
      </c>
      <c r="K1296" s="27">
        <f>I1296*0.9</f>
        <v>55.089503105590055</v>
      </c>
      <c r="L1296" s="27">
        <f>I1296*0.85</f>
        <v>52.0289751552795</v>
      </c>
      <c r="M1296" s="27">
        <f>I1296*0.8</f>
        <v>48.96844720496894</v>
      </c>
      <c r="N1296" s="51">
        <v>28.9</v>
      </c>
    </row>
    <row r="1297" spans="1:14" ht="13.5">
      <c r="A1297" s="32"/>
      <c r="B1297" s="144" t="s">
        <v>1557</v>
      </c>
      <c r="C1297" s="76" t="s">
        <v>1549</v>
      </c>
      <c r="D1297" s="317" t="s">
        <v>1912</v>
      </c>
      <c r="E1297" s="317"/>
      <c r="F1297" s="317"/>
      <c r="G1297" s="317" t="s">
        <v>1550</v>
      </c>
      <c r="H1297" s="317"/>
      <c r="I1297" s="257">
        <f>(N1297/8.05)*$D$8*1.1</f>
        <v>105.58291925465838</v>
      </c>
      <c r="J1297" s="27">
        <f>I1297*0.95</f>
        <v>100.30377329192547</v>
      </c>
      <c r="K1297" s="27">
        <f>I1297*0.9</f>
        <v>95.02462732919254</v>
      </c>
      <c r="L1297" s="27">
        <f>I1297*0.85</f>
        <v>89.74548136645961</v>
      </c>
      <c r="M1297" s="27">
        <f>I1297*0.8</f>
        <v>84.4663354037267</v>
      </c>
      <c r="N1297" s="51">
        <v>49.85</v>
      </c>
    </row>
    <row r="1298" spans="1:14" ht="13.5">
      <c r="A1298" s="32"/>
      <c r="B1298" s="144" t="s">
        <v>1558</v>
      </c>
      <c r="C1298" s="76" t="s">
        <v>1549</v>
      </c>
      <c r="D1298" s="317" t="s">
        <v>537</v>
      </c>
      <c r="E1298" s="317"/>
      <c r="F1298" s="317"/>
      <c r="G1298" s="317" t="s">
        <v>1550</v>
      </c>
      <c r="H1298" s="317"/>
      <c r="I1298" s="257">
        <f>(N1298/8.05)*$D$8*1.1</f>
        <v>241.45341614906832</v>
      </c>
      <c r="J1298" s="27">
        <f>I1298*0.95</f>
        <v>229.38074534161493</v>
      </c>
      <c r="K1298" s="27">
        <f>I1298*0.9</f>
        <v>217.30807453416148</v>
      </c>
      <c r="L1298" s="27">
        <f>I1298*0.85</f>
        <v>205.23540372670806</v>
      </c>
      <c r="M1298" s="27">
        <f>I1298*0.8</f>
        <v>193.16273291925467</v>
      </c>
      <c r="N1298" s="51">
        <v>114</v>
      </c>
    </row>
    <row r="1299" spans="2:14" ht="15.75">
      <c r="B1299" s="313" t="s">
        <v>1559</v>
      </c>
      <c r="C1299" s="313"/>
      <c r="D1299" s="313"/>
      <c r="E1299" s="313"/>
      <c r="F1299" s="313"/>
      <c r="G1299" s="313"/>
      <c r="H1299" s="313"/>
      <c r="I1299" s="27"/>
      <c r="J1299" s="46"/>
      <c r="K1299" s="61"/>
      <c r="L1299" s="61"/>
      <c r="M1299" s="61"/>
      <c r="N1299" s="46"/>
    </row>
    <row r="1300" spans="2:14" ht="12.75" customHeight="1">
      <c r="B1300" s="304" t="s">
        <v>1747</v>
      </c>
      <c r="C1300" s="304" t="s">
        <v>1748</v>
      </c>
      <c r="D1300" s="305" t="s">
        <v>1749</v>
      </c>
      <c r="E1300" s="305"/>
      <c r="F1300" s="305"/>
      <c r="G1300" s="305"/>
      <c r="H1300" s="305"/>
      <c r="I1300" s="301" t="s">
        <v>1750</v>
      </c>
      <c r="J1300" s="301" t="s">
        <v>1750</v>
      </c>
      <c r="K1300" s="301" t="s">
        <v>1750</v>
      </c>
      <c r="L1300" s="301" t="s">
        <v>1750</v>
      </c>
      <c r="M1300" s="301" t="s">
        <v>1750</v>
      </c>
      <c r="N1300" s="298" t="s">
        <v>1750</v>
      </c>
    </row>
    <row r="1301" spans="2:14" ht="12.75" customHeight="1">
      <c r="B1301" s="304"/>
      <c r="C1301" s="304"/>
      <c r="D1301" s="298" t="s">
        <v>1560</v>
      </c>
      <c r="E1301" s="298"/>
      <c r="F1301" s="298"/>
      <c r="G1301" s="298" t="s">
        <v>1547</v>
      </c>
      <c r="H1301" s="298"/>
      <c r="I1301" s="301"/>
      <c r="J1301" s="301"/>
      <c r="K1301" s="301"/>
      <c r="L1301" s="301"/>
      <c r="M1301" s="301"/>
      <c r="N1301" s="298"/>
    </row>
    <row r="1302" spans="2:14" ht="13.5">
      <c r="B1302" s="46" t="s">
        <v>1561</v>
      </c>
      <c r="C1302" s="76" t="s">
        <v>1562</v>
      </c>
      <c r="D1302" s="317" t="s">
        <v>1563</v>
      </c>
      <c r="E1302" s="317"/>
      <c r="F1302" s="317"/>
      <c r="G1302" s="317" t="s">
        <v>1564</v>
      </c>
      <c r="H1302" s="317"/>
      <c r="I1302" s="257">
        <f aca="true" t="shared" si="272" ref="I1302:I1307">(N1302/8.05)*$D$8*1.1</f>
        <v>87.32565217391304</v>
      </c>
      <c r="J1302" s="27">
        <f aca="true" t="shared" si="273" ref="J1302:J1307">I1302*0.95</f>
        <v>82.9593695652174</v>
      </c>
      <c r="K1302" s="27">
        <f aca="true" t="shared" si="274" ref="K1302:K1307">I1302*0.9</f>
        <v>78.59308695652174</v>
      </c>
      <c r="L1302" s="27">
        <f aca="true" t="shared" si="275" ref="L1302:L1307">I1302*0.8</f>
        <v>69.86052173913043</v>
      </c>
      <c r="M1302" s="27">
        <f aca="true" t="shared" si="276" ref="M1302:M1307">I1302*0.75</f>
        <v>65.49423913043478</v>
      </c>
      <c r="N1302" s="193">
        <v>41.23</v>
      </c>
    </row>
    <row r="1303" spans="2:14" ht="13.5">
      <c r="B1303" s="46" t="s">
        <v>1565</v>
      </c>
      <c r="C1303" s="76" t="s">
        <v>1562</v>
      </c>
      <c r="D1303" s="317" t="s">
        <v>1566</v>
      </c>
      <c r="E1303" s="317"/>
      <c r="F1303" s="317"/>
      <c r="G1303" s="317" t="s">
        <v>1564</v>
      </c>
      <c r="H1303" s="317"/>
      <c r="I1303" s="257">
        <f t="shared" si="272"/>
        <v>83.25906832298136</v>
      </c>
      <c r="J1303" s="27">
        <f t="shared" si="273"/>
        <v>79.0961149068323</v>
      </c>
      <c r="K1303" s="27">
        <f t="shared" si="274"/>
        <v>74.93316149068323</v>
      </c>
      <c r="L1303" s="27">
        <f t="shared" si="275"/>
        <v>66.60725465838509</v>
      </c>
      <c r="M1303" s="27">
        <f t="shared" si="276"/>
        <v>62.44430124223602</v>
      </c>
      <c r="N1303" s="193">
        <v>39.31</v>
      </c>
    </row>
    <row r="1304" spans="2:14" ht="13.5">
      <c r="B1304" s="46" t="s">
        <v>1567</v>
      </c>
      <c r="C1304" s="76" t="s">
        <v>1562</v>
      </c>
      <c r="D1304" s="317" t="s">
        <v>1568</v>
      </c>
      <c r="E1304" s="317"/>
      <c r="F1304" s="317"/>
      <c r="G1304" s="317" t="s">
        <v>1564</v>
      </c>
      <c r="H1304" s="317"/>
      <c r="I1304" s="257">
        <f t="shared" si="272"/>
        <v>197.35639751552796</v>
      </c>
      <c r="J1304" s="27">
        <f t="shared" si="273"/>
        <v>187.48857763975158</v>
      </c>
      <c r="K1304" s="27">
        <f t="shared" si="274"/>
        <v>177.62075776397518</v>
      </c>
      <c r="L1304" s="27">
        <f t="shared" si="275"/>
        <v>157.88511801242237</v>
      </c>
      <c r="M1304" s="27">
        <f t="shared" si="276"/>
        <v>148.01729813664596</v>
      </c>
      <c r="N1304" s="193">
        <v>93.18</v>
      </c>
    </row>
    <row r="1305" spans="2:14" ht="13.5">
      <c r="B1305" s="46" t="s">
        <v>1569</v>
      </c>
      <c r="C1305" s="76" t="s">
        <v>1562</v>
      </c>
      <c r="D1305" s="317" t="s">
        <v>1570</v>
      </c>
      <c r="E1305" s="317"/>
      <c r="F1305" s="317"/>
      <c r="G1305" s="317" t="s">
        <v>1564</v>
      </c>
      <c r="H1305" s="317"/>
      <c r="I1305" s="257">
        <f t="shared" si="272"/>
        <v>69.8732298136646</v>
      </c>
      <c r="J1305" s="27">
        <f t="shared" si="273"/>
        <v>66.37956832298137</v>
      </c>
      <c r="K1305" s="27">
        <f t="shared" si="274"/>
        <v>62.88590683229813</v>
      </c>
      <c r="L1305" s="27">
        <f t="shared" si="275"/>
        <v>55.89858385093168</v>
      </c>
      <c r="M1305" s="27">
        <f t="shared" si="276"/>
        <v>52.40492236024845</v>
      </c>
      <c r="N1305" s="193">
        <v>32.99</v>
      </c>
    </row>
    <row r="1306" spans="2:14" ht="13.5">
      <c r="B1306" s="46" t="s">
        <v>1571</v>
      </c>
      <c r="C1306" s="76" t="s">
        <v>1562</v>
      </c>
      <c r="D1306" s="317" t="s">
        <v>1572</v>
      </c>
      <c r="E1306" s="317"/>
      <c r="F1306" s="317"/>
      <c r="G1306" s="317" t="s">
        <v>1564</v>
      </c>
      <c r="H1306" s="317"/>
      <c r="I1306" s="257">
        <f t="shared" si="272"/>
        <v>73.93981366459626</v>
      </c>
      <c r="J1306" s="27">
        <f t="shared" si="273"/>
        <v>70.24282298136644</v>
      </c>
      <c r="K1306" s="27">
        <f t="shared" si="274"/>
        <v>66.54583229813663</v>
      </c>
      <c r="L1306" s="27">
        <f t="shared" si="275"/>
        <v>59.15185093167701</v>
      </c>
      <c r="M1306" s="27">
        <f t="shared" si="276"/>
        <v>55.45486024844719</v>
      </c>
      <c r="N1306" s="193">
        <v>34.91</v>
      </c>
    </row>
    <row r="1307" spans="1:14" s="14" customFormat="1" ht="13.5">
      <c r="A1307" s="64"/>
      <c r="B1307" s="57" t="s">
        <v>1573</v>
      </c>
      <c r="C1307" s="47" t="s">
        <v>1562</v>
      </c>
      <c r="D1307" s="288" t="s">
        <v>1574</v>
      </c>
      <c r="E1307" s="288"/>
      <c r="F1307" s="288"/>
      <c r="G1307" s="288" t="s">
        <v>1564</v>
      </c>
      <c r="H1307" s="288"/>
      <c r="I1307" s="257">
        <f t="shared" si="272"/>
        <v>180.03105590062114</v>
      </c>
      <c r="J1307" s="173">
        <f t="shared" si="273"/>
        <v>171.0295031055901</v>
      </c>
      <c r="K1307" s="173">
        <f t="shared" si="274"/>
        <v>162.02795031055902</v>
      </c>
      <c r="L1307" s="173">
        <f t="shared" si="275"/>
        <v>144.02484472049693</v>
      </c>
      <c r="M1307" s="173">
        <f t="shared" si="276"/>
        <v>135.02329192546586</v>
      </c>
      <c r="N1307" s="51">
        <v>85</v>
      </c>
    </row>
    <row r="1308" spans="2:14" ht="15.75">
      <c r="B1308" s="313" t="s">
        <v>1575</v>
      </c>
      <c r="C1308" s="313"/>
      <c r="D1308" s="313"/>
      <c r="E1308" s="313"/>
      <c r="F1308" s="313"/>
      <c r="G1308" s="313"/>
      <c r="H1308" s="313"/>
      <c r="I1308" s="27"/>
      <c r="J1308" s="46"/>
      <c r="K1308" s="61"/>
      <c r="L1308" s="61"/>
      <c r="M1308" s="61"/>
      <c r="N1308" s="46"/>
    </row>
    <row r="1309" spans="2:14" ht="12.75" customHeight="1">
      <c r="B1309" s="304" t="s">
        <v>1747</v>
      </c>
      <c r="C1309" s="304" t="s">
        <v>1748</v>
      </c>
      <c r="D1309" s="305" t="s">
        <v>1749</v>
      </c>
      <c r="E1309" s="305"/>
      <c r="F1309" s="305"/>
      <c r="G1309" s="305"/>
      <c r="H1309" s="305"/>
      <c r="I1309" s="301" t="s">
        <v>1750</v>
      </c>
      <c r="J1309" s="301" t="s">
        <v>1750</v>
      </c>
      <c r="K1309" s="301" t="s">
        <v>1750</v>
      </c>
      <c r="L1309" s="301" t="s">
        <v>1750</v>
      </c>
      <c r="M1309" s="301" t="s">
        <v>1750</v>
      </c>
      <c r="N1309" s="298" t="s">
        <v>1750</v>
      </c>
    </row>
    <row r="1310" spans="2:14" ht="12.75" customHeight="1">
      <c r="B1310" s="304"/>
      <c r="C1310" s="304"/>
      <c r="D1310" s="298" t="s">
        <v>1560</v>
      </c>
      <c r="E1310" s="298"/>
      <c r="F1310" s="298"/>
      <c r="G1310" s="298" t="s">
        <v>1547</v>
      </c>
      <c r="H1310" s="298"/>
      <c r="I1310" s="301"/>
      <c r="J1310" s="301"/>
      <c r="K1310" s="301"/>
      <c r="L1310" s="301"/>
      <c r="M1310" s="301"/>
      <c r="N1310" s="298"/>
    </row>
    <row r="1311" spans="2:14" ht="13.5">
      <c r="B1311" s="46" t="s">
        <v>1576</v>
      </c>
      <c r="C1311" s="76" t="s">
        <v>1562</v>
      </c>
      <c r="D1311" s="317" t="s">
        <v>1577</v>
      </c>
      <c r="E1311" s="317"/>
      <c r="F1311" s="317"/>
      <c r="G1311" s="317" t="s">
        <v>1564</v>
      </c>
      <c r="H1311" s="317"/>
      <c r="I1311" s="257">
        <f aca="true" t="shared" si="277" ref="I1311:I1317">(N1311/8.05)*$D$8*1.1</f>
        <v>33.2739751552795</v>
      </c>
      <c r="J1311" s="27">
        <f aca="true" t="shared" si="278" ref="J1311:J1317">I1311*0.95</f>
        <v>31.610276397515527</v>
      </c>
      <c r="K1311" s="27">
        <f aca="true" t="shared" si="279" ref="K1311:K1317">I1311*0.9</f>
        <v>29.946577639751553</v>
      </c>
      <c r="L1311" s="27">
        <f aca="true" t="shared" si="280" ref="L1311:L1317">I1311*0.8</f>
        <v>26.619180124223604</v>
      </c>
      <c r="M1311" s="27">
        <f aca="true" t="shared" si="281" ref="M1311:M1317">I1311*0.75</f>
        <v>24.955481366459626</v>
      </c>
      <c r="N1311" s="51">
        <v>15.71</v>
      </c>
    </row>
    <row r="1312" spans="2:14" ht="13.5">
      <c r="B1312" s="46" t="s">
        <v>1578</v>
      </c>
      <c r="C1312" s="76" t="s">
        <v>1562</v>
      </c>
      <c r="D1312" s="317" t="s">
        <v>1579</v>
      </c>
      <c r="E1312" s="317"/>
      <c r="F1312" s="317"/>
      <c r="G1312" s="317" t="s">
        <v>1564</v>
      </c>
      <c r="H1312" s="317"/>
      <c r="I1312" s="257">
        <f t="shared" si="277"/>
        <v>60.998757763975156</v>
      </c>
      <c r="J1312" s="27">
        <f t="shared" si="278"/>
        <v>57.9488198757764</v>
      </c>
      <c r="K1312" s="27">
        <f t="shared" si="279"/>
        <v>54.89888198757764</v>
      </c>
      <c r="L1312" s="27">
        <f t="shared" si="280"/>
        <v>48.79900621118013</v>
      </c>
      <c r="M1312" s="27">
        <f t="shared" si="281"/>
        <v>45.749068322981365</v>
      </c>
      <c r="N1312" s="51">
        <v>28.8</v>
      </c>
    </row>
    <row r="1313" spans="2:14" ht="13.5">
      <c r="B1313" s="46" t="s">
        <v>1580</v>
      </c>
      <c r="C1313" s="76" t="s">
        <v>1562</v>
      </c>
      <c r="D1313" s="317" t="s">
        <v>1581</v>
      </c>
      <c r="E1313" s="317"/>
      <c r="F1313" s="317"/>
      <c r="G1313" s="317" t="s">
        <v>1564</v>
      </c>
      <c r="H1313" s="317"/>
      <c r="I1313" s="257">
        <f t="shared" si="277"/>
        <v>33.2739751552795</v>
      </c>
      <c r="J1313" s="27">
        <f t="shared" si="278"/>
        <v>31.610276397515527</v>
      </c>
      <c r="K1313" s="27">
        <f t="shared" si="279"/>
        <v>29.946577639751553</v>
      </c>
      <c r="L1313" s="27">
        <f t="shared" si="280"/>
        <v>26.619180124223604</v>
      </c>
      <c r="M1313" s="27">
        <f t="shared" si="281"/>
        <v>24.955481366459626</v>
      </c>
      <c r="N1313" s="51">
        <v>15.71</v>
      </c>
    </row>
    <row r="1314" spans="2:14" ht="13.5">
      <c r="B1314" s="46" t="s">
        <v>1582</v>
      </c>
      <c r="C1314" s="76" t="s">
        <v>1562</v>
      </c>
      <c r="D1314" s="317" t="s">
        <v>1583</v>
      </c>
      <c r="E1314" s="317"/>
      <c r="F1314" s="317"/>
      <c r="G1314" s="317" t="s">
        <v>1564</v>
      </c>
      <c r="H1314" s="317"/>
      <c r="I1314" s="257">
        <f t="shared" si="277"/>
        <v>27.724782608695655</v>
      </c>
      <c r="J1314" s="27">
        <f t="shared" si="278"/>
        <v>26.338543478260874</v>
      </c>
      <c r="K1314" s="27">
        <f t="shared" si="279"/>
        <v>24.95230434782609</v>
      </c>
      <c r="L1314" s="27">
        <f t="shared" si="280"/>
        <v>22.179826086956524</v>
      </c>
      <c r="M1314" s="27">
        <f t="shared" si="281"/>
        <v>20.793586956521743</v>
      </c>
      <c r="N1314" s="51">
        <v>13.09</v>
      </c>
    </row>
    <row r="1315" spans="2:14" ht="13.5">
      <c r="B1315" s="46" t="s">
        <v>1584</v>
      </c>
      <c r="C1315" s="76" t="s">
        <v>1562</v>
      </c>
      <c r="D1315" s="317" t="s">
        <v>1585</v>
      </c>
      <c r="E1315" s="317"/>
      <c r="F1315" s="317"/>
      <c r="G1315" s="317" t="s">
        <v>1564</v>
      </c>
      <c r="H1315" s="317"/>
      <c r="I1315" s="257">
        <f t="shared" si="277"/>
        <v>83.17434782608696</v>
      </c>
      <c r="J1315" s="27">
        <f t="shared" si="278"/>
        <v>79.01563043478262</v>
      </c>
      <c r="K1315" s="27">
        <f t="shared" si="279"/>
        <v>74.85691304347826</v>
      </c>
      <c r="L1315" s="27">
        <f t="shared" si="280"/>
        <v>66.53947826086957</v>
      </c>
      <c r="M1315" s="27">
        <f t="shared" si="281"/>
        <v>62.38076086956522</v>
      </c>
      <c r="N1315" s="51">
        <v>39.27</v>
      </c>
    </row>
    <row r="1316" spans="2:14" ht="13.5">
      <c r="B1316" s="46" t="s">
        <v>1586</v>
      </c>
      <c r="C1316" s="76" t="s">
        <v>1562</v>
      </c>
      <c r="D1316" s="317" t="s">
        <v>1574</v>
      </c>
      <c r="E1316" s="317"/>
      <c r="F1316" s="317"/>
      <c r="G1316" s="317" t="s">
        <v>1564</v>
      </c>
      <c r="H1316" s="317"/>
      <c r="I1316" s="257">
        <f t="shared" si="277"/>
        <v>144.55434782608697</v>
      </c>
      <c r="J1316" s="27">
        <f t="shared" si="278"/>
        <v>137.32663043478263</v>
      </c>
      <c r="K1316" s="27">
        <f t="shared" si="279"/>
        <v>130.09891304347826</v>
      </c>
      <c r="L1316" s="27">
        <f t="shared" si="280"/>
        <v>115.64347826086959</v>
      </c>
      <c r="M1316" s="27">
        <f t="shared" si="281"/>
        <v>108.41576086956522</v>
      </c>
      <c r="N1316" s="193">
        <v>68.25</v>
      </c>
    </row>
    <row r="1317" spans="2:14" ht="13.5">
      <c r="B1317" s="46" t="s">
        <v>1587</v>
      </c>
      <c r="C1317" s="76" t="s">
        <v>1562</v>
      </c>
      <c r="D1317" s="317" t="s">
        <v>1588</v>
      </c>
      <c r="E1317" s="317"/>
      <c r="F1317" s="317"/>
      <c r="G1317" s="317" t="s">
        <v>1564</v>
      </c>
      <c r="H1317" s="317"/>
      <c r="I1317" s="257">
        <f t="shared" si="277"/>
        <v>245.05403726708076</v>
      </c>
      <c r="J1317" s="27">
        <f t="shared" si="278"/>
        <v>232.80133540372674</v>
      </c>
      <c r="K1317" s="27">
        <f t="shared" si="279"/>
        <v>220.5486335403727</v>
      </c>
      <c r="L1317" s="27">
        <f t="shared" si="280"/>
        <v>196.04322981366462</v>
      </c>
      <c r="M1317" s="27">
        <f t="shared" si="281"/>
        <v>183.79052795031058</v>
      </c>
      <c r="N1317" s="51">
        <v>115.7</v>
      </c>
    </row>
    <row r="1318" spans="2:14" ht="15.75">
      <c r="B1318" s="287" t="s">
        <v>1589</v>
      </c>
      <c r="C1318" s="287"/>
      <c r="D1318" s="287"/>
      <c r="E1318" s="287"/>
      <c r="F1318" s="287"/>
      <c r="G1318" s="287"/>
      <c r="H1318" s="287"/>
      <c r="I1318" s="27"/>
      <c r="J1318" s="232"/>
      <c r="K1318" s="232"/>
      <c r="L1318" s="232"/>
      <c r="M1318" s="232"/>
      <c r="N1318" s="46"/>
    </row>
    <row r="1319" spans="2:14" ht="12.75" customHeight="1">
      <c r="B1319" s="304" t="s">
        <v>1747</v>
      </c>
      <c r="C1319" s="304" t="s">
        <v>1748</v>
      </c>
      <c r="D1319" s="305" t="s">
        <v>1749</v>
      </c>
      <c r="E1319" s="305"/>
      <c r="F1319" s="305"/>
      <c r="G1319" s="305"/>
      <c r="H1319" s="305"/>
      <c r="I1319" s="301" t="s">
        <v>1750</v>
      </c>
      <c r="J1319" s="301" t="s">
        <v>1750</v>
      </c>
      <c r="K1319" s="301" t="s">
        <v>1750</v>
      </c>
      <c r="L1319" s="301" t="s">
        <v>1750</v>
      </c>
      <c r="M1319" s="301" t="s">
        <v>1750</v>
      </c>
      <c r="N1319" s="298" t="s">
        <v>1750</v>
      </c>
    </row>
    <row r="1320" spans="2:14" ht="12.75" customHeight="1">
      <c r="B1320" s="304"/>
      <c r="C1320" s="304"/>
      <c r="D1320" s="298" t="s">
        <v>1590</v>
      </c>
      <c r="E1320" s="298"/>
      <c r="F1320" s="298"/>
      <c r="G1320" s="298"/>
      <c r="H1320" s="298"/>
      <c r="I1320" s="301"/>
      <c r="J1320" s="301"/>
      <c r="K1320" s="301"/>
      <c r="L1320" s="301"/>
      <c r="M1320" s="301"/>
      <c r="N1320" s="298"/>
    </row>
    <row r="1321" spans="2:14" ht="13.5">
      <c r="B1321" s="123" t="s">
        <v>1591</v>
      </c>
      <c r="C1321" s="76" t="s">
        <v>1592</v>
      </c>
      <c r="D1321" s="317" t="s">
        <v>1593</v>
      </c>
      <c r="E1321" s="317"/>
      <c r="F1321" s="317"/>
      <c r="G1321" s="317"/>
      <c r="H1321" s="317"/>
      <c r="I1321" s="257">
        <f>(N1321/8.05)*$D$8*1.1</f>
        <v>19.697515527950312</v>
      </c>
      <c r="J1321" s="27">
        <f>I1321*0.9</f>
        <v>17.72776397515528</v>
      </c>
      <c r="K1321" s="27">
        <f>I1321*0.85</f>
        <v>16.742888198757765</v>
      </c>
      <c r="L1321" s="27">
        <f>I1321*0.75</f>
        <v>14.773136645962733</v>
      </c>
      <c r="M1321" s="27">
        <f>I1321*0.7</f>
        <v>13.78826086956522</v>
      </c>
      <c r="N1321" s="51">
        <v>9.3</v>
      </c>
    </row>
    <row r="1322" spans="2:14" ht="13.5">
      <c r="B1322" s="123" t="s">
        <v>1594</v>
      </c>
      <c r="C1322" s="76" t="s">
        <v>1595</v>
      </c>
      <c r="D1322" s="317" t="s">
        <v>1596</v>
      </c>
      <c r="E1322" s="317"/>
      <c r="F1322" s="317"/>
      <c r="G1322" s="317"/>
      <c r="H1322" s="317"/>
      <c r="I1322" s="257">
        <f>(N1322/8.05)*$D$8*1.1</f>
        <v>26.26335403726708</v>
      </c>
      <c r="J1322" s="27">
        <f>I1322*0.9</f>
        <v>23.637018633540375</v>
      </c>
      <c r="K1322" s="27">
        <f>I1322*0.85</f>
        <v>22.32385093167702</v>
      </c>
      <c r="L1322" s="27">
        <f>I1322*0.75</f>
        <v>19.697515527950312</v>
      </c>
      <c r="M1322" s="27">
        <f>I1322*0.7</f>
        <v>18.38434782608696</v>
      </c>
      <c r="N1322" s="51">
        <v>12.4</v>
      </c>
    </row>
    <row r="1323" spans="2:14" ht="13.5">
      <c r="B1323" s="123" t="s">
        <v>1597</v>
      </c>
      <c r="C1323" s="76" t="s">
        <v>1598</v>
      </c>
      <c r="D1323" s="317" t="s">
        <v>1599</v>
      </c>
      <c r="E1323" s="317"/>
      <c r="F1323" s="317"/>
      <c r="G1323" s="317"/>
      <c r="H1323" s="317"/>
      <c r="I1323" s="257">
        <f>(N1323/8.05)*$D$8*1.1</f>
        <v>31.98198757763975</v>
      </c>
      <c r="J1323" s="27">
        <f>I1323*0.9</f>
        <v>28.783788819875774</v>
      </c>
      <c r="K1323" s="27">
        <f>I1323*0.85</f>
        <v>27.184689440993786</v>
      </c>
      <c r="L1323" s="27">
        <f>I1323*0.75</f>
        <v>23.98649068322981</v>
      </c>
      <c r="M1323" s="27">
        <f>I1323*0.7</f>
        <v>22.387391304347826</v>
      </c>
      <c r="N1323" s="51">
        <v>15.1</v>
      </c>
    </row>
    <row r="1324" spans="2:14" ht="15.75">
      <c r="B1324" s="287" t="s">
        <v>1600</v>
      </c>
      <c r="C1324" s="287"/>
      <c r="D1324" s="287"/>
      <c r="E1324" s="287"/>
      <c r="F1324" s="287"/>
      <c r="G1324" s="287"/>
      <c r="H1324" s="287"/>
      <c r="I1324" s="27"/>
      <c r="J1324" s="232"/>
      <c r="K1324" s="232"/>
      <c r="L1324" s="232"/>
      <c r="M1324" s="232"/>
      <c r="N1324" s="46"/>
    </row>
    <row r="1325" spans="2:14" ht="12.75" customHeight="1">
      <c r="B1325" s="304" t="s">
        <v>1747</v>
      </c>
      <c r="C1325" s="304" t="s">
        <v>1748</v>
      </c>
      <c r="D1325" s="305" t="s">
        <v>1749</v>
      </c>
      <c r="E1325" s="305"/>
      <c r="F1325" s="305"/>
      <c r="G1325" s="305"/>
      <c r="H1325" s="305"/>
      <c r="I1325" s="301" t="s">
        <v>1750</v>
      </c>
      <c r="J1325" s="301" t="s">
        <v>1750</v>
      </c>
      <c r="K1325" s="301" t="s">
        <v>1750</v>
      </c>
      <c r="L1325" s="301" t="s">
        <v>1750</v>
      </c>
      <c r="M1325" s="301" t="s">
        <v>1750</v>
      </c>
      <c r="N1325" s="298" t="s">
        <v>1750</v>
      </c>
    </row>
    <row r="1326" spans="2:14" ht="12.75" customHeight="1">
      <c r="B1326" s="304"/>
      <c r="C1326" s="304"/>
      <c r="D1326" s="298" t="s">
        <v>1601</v>
      </c>
      <c r="E1326" s="298"/>
      <c r="F1326" s="298"/>
      <c r="G1326" s="298" t="s">
        <v>1547</v>
      </c>
      <c r="H1326" s="298"/>
      <c r="I1326" s="301"/>
      <c r="J1326" s="301"/>
      <c r="K1326" s="301"/>
      <c r="L1326" s="301"/>
      <c r="M1326" s="301"/>
      <c r="N1326" s="298"/>
    </row>
    <row r="1327" spans="1:24" s="61" customFormat="1" ht="12.75" customHeight="1">
      <c r="A1327"/>
      <c r="B1327" s="123" t="s">
        <v>1602</v>
      </c>
      <c r="C1327" s="76" t="s">
        <v>1603</v>
      </c>
      <c r="D1327" s="318" t="s">
        <v>1604</v>
      </c>
      <c r="E1327" s="318"/>
      <c r="F1327" s="318"/>
      <c r="G1327" s="319" t="s">
        <v>1605</v>
      </c>
      <c r="H1327" s="319"/>
      <c r="I1327" s="257">
        <f aca="true" t="shared" si="282" ref="I1327:I1333">(N1327/8.05)*$D$8*1.1</f>
        <v>2.3298136645962737</v>
      </c>
      <c r="J1327" s="27">
        <f aca="true" t="shared" si="283" ref="J1327:J1333">I1327*0.9</f>
        <v>2.0968322981366465</v>
      </c>
      <c r="K1327" s="27">
        <f aca="true" t="shared" si="284" ref="K1327:K1333">I1327*0.8</f>
        <v>1.863850931677019</v>
      </c>
      <c r="L1327" s="27">
        <f aca="true" t="shared" si="285" ref="L1327:L1333">I1327*0.7</f>
        <v>1.6308695652173917</v>
      </c>
      <c r="M1327" s="27">
        <f aca="true" t="shared" si="286" ref="M1327:M1333">I1327*0.65</f>
        <v>1.5143788819875779</v>
      </c>
      <c r="N1327" s="233">
        <v>1.1</v>
      </c>
      <c r="O1327" s="73"/>
      <c r="P1327" s="73"/>
      <c r="Q1327" s="73"/>
      <c r="R1327" s="73"/>
      <c r="S1327" s="73"/>
      <c r="T1327" s="73"/>
      <c r="U1327" s="73"/>
      <c r="V1327" s="73"/>
      <c r="W1327" s="73"/>
      <c r="X1327" s="73"/>
    </row>
    <row r="1328" spans="1:24" s="61" customFormat="1" ht="13.5">
      <c r="A1328"/>
      <c r="B1328" s="123" t="s">
        <v>1606</v>
      </c>
      <c r="C1328" s="76" t="s">
        <v>1603</v>
      </c>
      <c r="D1328" s="317" t="s">
        <v>1607</v>
      </c>
      <c r="E1328" s="317"/>
      <c r="F1328" s="317"/>
      <c r="G1328" s="317" t="s">
        <v>1605</v>
      </c>
      <c r="H1328" s="317"/>
      <c r="I1328" s="257">
        <f t="shared" si="282"/>
        <v>3.177018633540373</v>
      </c>
      <c r="J1328" s="27">
        <f t="shared" si="283"/>
        <v>2.859316770186336</v>
      </c>
      <c r="K1328" s="27">
        <f t="shared" si="284"/>
        <v>2.5416149068322986</v>
      </c>
      <c r="L1328" s="27">
        <f t="shared" si="285"/>
        <v>2.2239130434782615</v>
      </c>
      <c r="M1328" s="27">
        <f t="shared" si="286"/>
        <v>2.0650621118012427</v>
      </c>
      <c r="N1328" s="233">
        <v>1.5</v>
      </c>
      <c r="O1328" s="73"/>
      <c r="P1328" s="73"/>
      <c r="Q1328" s="73"/>
      <c r="R1328" s="73"/>
      <c r="S1328" s="73"/>
      <c r="T1328" s="73"/>
      <c r="U1328" s="73"/>
      <c r="V1328" s="73"/>
      <c r="W1328" s="73"/>
      <c r="X1328" s="73"/>
    </row>
    <row r="1329" spans="1:24" s="61" customFormat="1" ht="13.5">
      <c r="A1329"/>
      <c r="B1329" s="123" t="s">
        <v>1608</v>
      </c>
      <c r="C1329" s="76" t="s">
        <v>1603</v>
      </c>
      <c r="D1329" s="317" t="s">
        <v>1609</v>
      </c>
      <c r="E1329" s="317"/>
      <c r="F1329" s="317"/>
      <c r="G1329" s="317" t="s">
        <v>1605</v>
      </c>
      <c r="H1329" s="317"/>
      <c r="I1329" s="257">
        <f t="shared" si="282"/>
        <v>3.3888198757763974</v>
      </c>
      <c r="J1329" s="27">
        <f t="shared" si="283"/>
        <v>3.0499378881987576</v>
      </c>
      <c r="K1329" s="27">
        <f t="shared" si="284"/>
        <v>2.711055900621118</v>
      </c>
      <c r="L1329" s="27">
        <f t="shared" si="285"/>
        <v>2.3721739130434782</v>
      </c>
      <c r="M1329" s="27">
        <f t="shared" si="286"/>
        <v>2.2027329192546583</v>
      </c>
      <c r="N1329" s="233">
        <v>1.6</v>
      </c>
      <c r="O1329" s="73"/>
      <c r="P1329" s="73"/>
      <c r="Q1329" s="73"/>
      <c r="R1329" s="73"/>
      <c r="S1329" s="73"/>
      <c r="T1329" s="73"/>
      <c r="U1329" s="73"/>
      <c r="V1329" s="73"/>
      <c r="W1329" s="73"/>
      <c r="X1329" s="73"/>
    </row>
    <row r="1330" spans="1:24" s="61" customFormat="1" ht="13.5">
      <c r="A1330"/>
      <c r="B1330" s="123" t="s">
        <v>1610</v>
      </c>
      <c r="C1330" s="76" t="s">
        <v>1603</v>
      </c>
      <c r="D1330" s="317" t="s">
        <v>1611</v>
      </c>
      <c r="E1330" s="317"/>
      <c r="F1330" s="317"/>
      <c r="G1330" s="317" t="s">
        <v>1605</v>
      </c>
      <c r="H1330" s="317"/>
      <c r="I1330" s="257">
        <f t="shared" si="282"/>
        <v>4.024223602484472</v>
      </c>
      <c r="J1330" s="27">
        <f t="shared" si="283"/>
        <v>3.621801242236025</v>
      </c>
      <c r="K1330" s="27">
        <f t="shared" si="284"/>
        <v>3.219378881987578</v>
      </c>
      <c r="L1330" s="27">
        <f t="shared" si="285"/>
        <v>2.816956521739131</v>
      </c>
      <c r="M1330" s="27">
        <f t="shared" si="286"/>
        <v>2.615745341614907</v>
      </c>
      <c r="N1330" s="233">
        <v>1.9</v>
      </c>
      <c r="O1330" s="73"/>
      <c r="P1330" s="73"/>
      <c r="Q1330" s="73"/>
      <c r="R1330" s="73"/>
      <c r="S1330" s="73"/>
      <c r="T1330" s="73"/>
      <c r="U1330" s="73"/>
      <c r="V1330" s="73"/>
      <c r="W1330" s="73"/>
      <c r="X1330" s="73"/>
    </row>
    <row r="1331" spans="1:24" s="61" customFormat="1" ht="13.5">
      <c r="A1331"/>
      <c r="B1331" s="123" t="s">
        <v>1612</v>
      </c>
      <c r="C1331" s="76" t="s">
        <v>1603</v>
      </c>
      <c r="D1331" s="317" t="s">
        <v>1613</v>
      </c>
      <c r="E1331" s="317"/>
      <c r="F1331" s="317"/>
      <c r="G1331" s="317" t="s">
        <v>1605</v>
      </c>
      <c r="H1331" s="317"/>
      <c r="I1331" s="257">
        <f t="shared" si="282"/>
        <v>5.718633540372671</v>
      </c>
      <c r="J1331" s="27">
        <f t="shared" si="283"/>
        <v>5.146770186335404</v>
      </c>
      <c r="K1331" s="27">
        <f t="shared" si="284"/>
        <v>4.5749068322981365</v>
      </c>
      <c r="L1331" s="27">
        <f t="shared" si="285"/>
        <v>4.00304347826087</v>
      </c>
      <c r="M1331" s="27">
        <f t="shared" si="286"/>
        <v>3.717111801242236</v>
      </c>
      <c r="N1331" s="233">
        <v>2.7</v>
      </c>
      <c r="O1331" s="73"/>
      <c r="P1331" s="73"/>
      <c r="Q1331" s="73"/>
      <c r="R1331" s="73"/>
      <c r="S1331" s="73"/>
      <c r="T1331" s="73"/>
      <c r="U1331" s="73"/>
      <c r="V1331" s="73"/>
      <c r="W1331" s="73"/>
      <c r="X1331" s="73"/>
    </row>
    <row r="1332" spans="1:24" s="61" customFormat="1" ht="13.5">
      <c r="A1332"/>
      <c r="B1332" s="123" t="s">
        <v>1614</v>
      </c>
      <c r="C1332" s="76" t="s">
        <v>1603</v>
      </c>
      <c r="D1332" s="317" t="s">
        <v>1615</v>
      </c>
      <c r="E1332" s="317"/>
      <c r="F1332" s="317"/>
      <c r="G1332" s="317" t="s">
        <v>1605</v>
      </c>
      <c r="H1332" s="317"/>
      <c r="I1332" s="257">
        <f t="shared" si="282"/>
        <v>8.048447204968944</v>
      </c>
      <c r="J1332" s="27">
        <f t="shared" si="283"/>
        <v>7.24360248447205</v>
      </c>
      <c r="K1332" s="27">
        <f t="shared" si="284"/>
        <v>6.438757763975156</v>
      </c>
      <c r="L1332" s="27">
        <f t="shared" si="285"/>
        <v>5.633913043478262</v>
      </c>
      <c r="M1332" s="27">
        <f t="shared" si="286"/>
        <v>5.231490683229814</v>
      </c>
      <c r="N1332" s="233">
        <v>3.8</v>
      </c>
      <c r="O1332" s="73"/>
      <c r="P1332" s="73"/>
      <c r="Q1332" s="73"/>
      <c r="R1332" s="73"/>
      <c r="S1332" s="73"/>
      <c r="T1332" s="73"/>
      <c r="U1332" s="73"/>
      <c r="V1332" s="73"/>
      <c r="W1332" s="73"/>
      <c r="X1332" s="73"/>
    </row>
    <row r="1333" spans="1:24" s="61" customFormat="1" ht="13.5">
      <c r="A1333"/>
      <c r="B1333" s="123" t="s">
        <v>1616</v>
      </c>
      <c r="C1333" s="76" t="s">
        <v>1603</v>
      </c>
      <c r="D1333" s="317" t="s">
        <v>1617</v>
      </c>
      <c r="E1333" s="317"/>
      <c r="F1333" s="317"/>
      <c r="G1333" s="317" t="s">
        <v>1605</v>
      </c>
      <c r="H1333" s="317"/>
      <c r="I1333" s="257">
        <f t="shared" si="282"/>
        <v>13.343478260869565</v>
      </c>
      <c r="J1333" s="27">
        <f t="shared" si="283"/>
        <v>12.009130434782609</v>
      </c>
      <c r="K1333" s="27">
        <f t="shared" si="284"/>
        <v>10.674782608695653</v>
      </c>
      <c r="L1333" s="27">
        <f t="shared" si="285"/>
        <v>9.340434782608696</v>
      </c>
      <c r="M1333" s="27">
        <f t="shared" si="286"/>
        <v>8.673260869565217</v>
      </c>
      <c r="N1333" s="233">
        <v>6.3</v>
      </c>
      <c r="O1333" s="73"/>
      <c r="P1333" s="73"/>
      <c r="Q1333" s="73"/>
      <c r="R1333" s="73"/>
      <c r="S1333" s="73"/>
      <c r="T1333" s="73"/>
      <c r="U1333" s="73"/>
      <c r="V1333" s="73"/>
      <c r="W1333" s="73"/>
      <c r="X1333" s="73"/>
    </row>
    <row r="1334" spans="2:14" ht="15.75">
      <c r="B1334" s="313" t="s">
        <v>1618</v>
      </c>
      <c r="C1334" s="313"/>
      <c r="D1334" s="313"/>
      <c r="E1334" s="313"/>
      <c r="F1334" s="313"/>
      <c r="G1334" s="313"/>
      <c r="H1334" s="313"/>
      <c r="I1334" s="27"/>
      <c r="J1334" s="46"/>
      <c r="K1334" s="61"/>
      <c r="L1334" s="61"/>
      <c r="M1334" s="61"/>
      <c r="N1334" s="46"/>
    </row>
    <row r="1335" spans="2:14" ht="12.75" customHeight="1">
      <c r="B1335" s="304" t="s">
        <v>1747</v>
      </c>
      <c r="C1335" s="304" t="s">
        <v>1748</v>
      </c>
      <c r="D1335" s="305" t="s">
        <v>1749</v>
      </c>
      <c r="E1335" s="305"/>
      <c r="F1335" s="305"/>
      <c r="G1335" s="305"/>
      <c r="H1335" s="305"/>
      <c r="I1335" s="301" t="s">
        <v>1750</v>
      </c>
      <c r="J1335" s="301" t="s">
        <v>1750</v>
      </c>
      <c r="K1335" s="301" t="s">
        <v>1750</v>
      </c>
      <c r="L1335" s="301" t="s">
        <v>1750</v>
      </c>
      <c r="M1335" s="301" t="s">
        <v>1750</v>
      </c>
      <c r="N1335" s="298" t="s">
        <v>1750</v>
      </c>
    </row>
    <row r="1336" spans="2:14" ht="32.25" customHeight="1">
      <c r="B1336" s="304"/>
      <c r="C1336" s="304"/>
      <c r="D1336" s="298" t="s">
        <v>1619</v>
      </c>
      <c r="E1336" s="298"/>
      <c r="F1336" s="29" t="s">
        <v>1620</v>
      </c>
      <c r="G1336" s="29" t="s">
        <v>1621</v>
      </c>
      <c r="H1336" s="29" t="s">
        <v>850</v>
      </c>
      <c r="I1336" s="301"/>
      <c r="J1336" s="301"/>
      <c r="K1336" s="301"/>
      <c r="L1336" s="301"/>
      <c r="M1336" s="301"/>
      <c r="N1336" s="298"/>
    </row>
    <row r="1337" spans="2:14" ht="12.75" customHeight="1">
      <c r="B1337" s="46" t="s">
        <v>1622</v>
      </c>
      <c r="C1337" s="76" t="s">
        <v>1623</v>
      </c>
      <c r="D1337" s="316" t="s">
        <v>1624</v>
      </c>
      <c r="E1337" s="316"/>
      <c r="F1337" s="78" t="s">
        <v>992</v>
      </c>
      <c r="G1337" s="78" t="s">
        <v>1792</v>
      </c>
      <c r="H1337" s="78" t="s">
        <v>565</v>
      </c>
      <c r="I1337" s="257">
        <f aca="true" t="shared" si="287" ref="I1337:I1348">(N1337/8.05)*$D$8*1.1</f>
        <v>178.54844720496894</v>
      </c>
      <c r="J1337" s="27">
        <f aca="true" t="shared" si="288" ref="J1337:J1348">I1337*0.9</f>
        <v>160.69360248447205</v>
      </c>
      <c r="K1337" s="27">
        <f aca="true" t="shared" si="289" ref="K1337:K1348">I1337*0.8</f>
        <v>142.83875776397517</v>
      </c>
      <c r="L1337" s="27">
        <f aca="true" t="shared" si="290" ref="L1337:L1348">I1337*0.75</f>
        <v>133.9113354037267</v>
      </c>
      <c r="M1337" s="27">
        <f aca="true" t="shared" si="291" ref="M1337:M1348">I1337*0.7</f>
        <v>124.98391304347827</v>
      </c>
      <c r="N1337" s="234">
        <v>84.3</v>
      </c>
    </row>
    <row r="1338" spans="2:14" ht="12.75" customHeight="1">
      <c r="B1338" s="46" t="s">
        <v>1625</v>
      </c>
      <c r="C1338" s="76" t="s">
        <v>1623</v>
      </c>
      <c r="D1338" s="316" t="s">
        <v>1624</v>
      </c>
      <c r="E1338" s="316"/>
      <c r="F1338" s="78" t="s">
        <v>992</v>
      </c>
      <c r="G1338" s="78" t="s">
        <v>1792</v>
      </c>
      <c r="H1338" s="78" t="s">
        <v>1626</v>
      </c>
      <c r="I1338" s="257">
        <f t="shared" si="287"/>
        <v>142.01273291925466</v>
      </c>
      <c r="J1338" s="27">
        <f t="shared" si="288"/>
        <v>127.8114596273292</v>
      </c>
      <c r="K1338" s="27">
        <f t="shared" si="289"/>
        <v>113.61018633540374</v>
      </c>
      <c r="L1338" s="27">
        <f t="shared" si="290"/>
        <v>106.509549689441</v>
      </c>
      <c r="M1338" s="27">
        <f t="shared" si="291"/>
        <v>99.40891304347826</v>
      </c>
      <c r="N1338" s="233">
        <v>67.05</v>
      </c>
    </row>
    <row r="1339" spans="2:14" ht="12.75" customHeight="1">
      <c r="B1339" s="46" t="s">
        <v>1622</v>
      </c>
      <c r="C1339" s="76" t="s">
        <v>1627</v>
      </c>
      <c r="D1339" s="316" t="s">
        <v>1624</v>
      </c>
      <c r="E1339" s="316"/>
      <c r="F1339" s="78" t="s">
        <v>992</v>
      </c>
      <c r="G1339" s="78" t="s">
        <v>1792</v>
      </c>
      <c r="H1339" s="78" t="s">
        <v>565</v>
      </c>
      <c r="I1339" s="257">
        <f t="shared" si="287"/>
        <v>170.07639751552793</v>
      </c>
      <c r="J1339" s="27">
        <f t="shared" si="288"/>
        <v>153.06875776397513</v>
      </c>
      <c r="K1339" s="27">
        <f t="shared" si="289"/>
        <v>136.06111801242236</v>
      </c>
      <c r="L1339" s="27">
        <f t="shared" si="290"/>
        <v>127.55729813664595</v>
      </c>
      <c r="M1339" s="27">
        <f t="shared" si="291"/>
        <v>119.05347826086957</v>
      </c>
      <c r="N1339" s="234">
        <v>80.3</v>
      </c>
    </row>
    <row r="1340" spans="2:14" ht="12.75" customHeight="1">
      <c r="B1340" s="46" t="s">
        <v>1625</v>
      </c>
      <c r="C1340" s="76" t="s">
        <v>1627</v>
      </c>
      <c r="D1340" s="316" t="s">
        <v>1624</v>
      </c>
      <c r="E1340" s="316"/>
      <c r="F1340" s="78" t="s">
        <v>992</v>
      </c>
      <c r="G1340" s="78" t="s">
        <v>1792</v>
      </c>
      <c r="H1340" s="78" t="s">
        <v>1626</v>
      </c>
      <c r="I1340" s="257">
        <f t="shared" si="287"/>
        <v>142.01273291925466</v>
      </c>
      <c r="J1340" s="27">
        <f t="shared" si="288"/>
        <v>127.8114596273292</v>
      </c>
      <c r="K1340" s="27">
        <f t="shared" si="289"/>
        <v>113.61018633540374</v>
      </c>
      <c r="L1340" s="27">
        <f t="shared" si="290"/>
        <v>106.509549689441</v>
      </c>
      <c r="M1340" s="27">
        <f t="shared" si="291"/>
        <v>99.40891304347826</v>
      </c>
      <c r="N1340" s="233">
        <v>67.05</v>
      </c>
    </row>
    <row r="1341" spans="2:14" ht="12.75" customHeight="1">
      <c r="B1341" s="46" t="s">
        <v>1628</v>
      </c>
      <c r="C1341" s="76" t="s">
        <v>1623</v>
      </c>
      <c r="D1341" s="316" t="s">
        <v>1624</v>
      </c>
      <c r="E1341" s="316"/>
      <c r="F1341" s="78" t="s">
        <v>1629</v>
      </c>
      <c r="G1341" s="78" t="s">
        <v>1630</v>
      </c>
      <c r="H1341" s="78" t="s">
        <v>565</v>
      </c>
      <c r="I1341" s="257">
        <f t="shared" si="287"/>
        <v>487.99006211180125</v>
      </c>
      <c r="J1341" s="27">
        <f t="shared" si="288"/>
        <v>439.1910559006211</v>
      </c>
      <c r="K1341" s="27">
        <f t="shared" si="289"/>
        <v>390.392049689441</v>
      </c>
      <c r="L1341" s="27">
        <f t="shared" si="290"/>
        <v>365.9925465838509</v>
      </c>
      <c r="M1341" s="27">
        <f t="shared" si="291"/>
        <v>341.5930434782609</v>
      </c>
      <c r="N1341" s="234">
        <v>230.4</v>
      </c>
    </row>
    <row r="1342" spans="2:14" ht="12.75" customHeight="1">
      <c r="B1342" s="46" t="s">
        <v>1631</v>
      </c>
      <c r="C1342" s="76" t="s">
        <v>1623</v>
      </c>
      <c r="D1342" s="316" t="s">
        <v>1624</v>
      </c>
      <c r="E1342" s="316"/>
      <c r="F1342" s="78" t="s">
        <v>1629</v>
      </c>
      <c r="G1342" s="78" t="s">
        <v>1630</v>
      </c>
      <c r="H1342" s="78" t="s">
        <v>1626</v>
      </c>
      <c r="I1342" s="257">
        <f t="shared" si="287"/>
        <v>365.8866459627329</v>
      </c>
      <c r="J1342" s="27">
        <f t="shared" si="288"/>
        <v>329.2979813664596</v>
      </c>
      <c r="K1342" s="27">
        <f t="shared" si="289"/>
        <v>292.7093167701864</v>
      </c>
      <c r="L1342" s="27">
        <f t="shared" si="290"/>
        <v>274.4149844720497</v>
      </c>
      <c r="M1342" s="27">
        <f t="shared" si="291"/>
        <v>256.1206521739131</v>
      </c>
      <c r="N1342" s="233">
        <v>172.75</v>
      </c>
    </row>
    <row r="1343" spans="2:14" ht="12.75" customHeight="1">
      <c r="B1343" s="46" t="s">
        <v>1628</v>
      </c>
      <c r="C1343" s="76" t="s">
        <v>1627</v>
      </c>
      <c r="D1343" s="316" t="s">
        <v>1624</v>
      </c>
      <c r="E1343" s="316"/>
      <c r="F1343" s="78" t="s">
        <v>1629</v>
      </c>
      <c r="G1343" s="78" t="s">
        <v>1630</v>
      </c>
      <c r="H1343" s="78" t="s">
        <v>565</v>
      </c>
      <c r="I1343" s="257">
        <f t="shared" si="287"/>
        <v>487.99006211180125</v>
      </c>
      <c r="J1343" s="27">
        <f t="shared" si="288"/>
        <v>439.1910559006211</v>
      </c>
      <c r="K1343" s="27">
        <f t="shared" si="289"/>
        <v>390.392049689441</v>
      </c>
      <c r="L1343" s="27">
        <f t="shared" si="290"/>
        <v>365.9925465838509</v>
      </c>
      <c r="M1343" s="27">
        <f t="shared" si="291"/>
        <v>341.5930434782609</v>
      </c>
      <c r="N1343" s="234">
        <v>230.4</v>
      </c>
    </row>
    <row r="1344" spans="2:14" ht="12.75" customHeight="1">
      <c r="B1344" s="46" t="s">
        <v>1631</v>
      </c>
      <c r="C1344" s="76" t="s">
        <v>1627</v>
      </c>
      <c r="D1344" s="316" t="s">
        <v>1624</v>
      </c>
      <c r="E1344" s="316"/>
      <c r="F1344" s="78" t="s">
        <v>1629</v>
      </c>
      <c r="G1344" s="78" t="s">
        <v>1630</v>
      </c>
      <c r="H1344" s="78" t="s">
        <v>1626</v>
      </c>
      <c r="I1344" s="257">
        <f t="shared" si="287"/>
        <v>365.8866459627329</v>
      </c>
      <c r="J1344" s="27">
        <f t="shared" si="288"/>
        <v>329.2979813664596</v>
      </c>
      <c r="K1344" s="27">
        <f t="shared" si="289"/>
        <v>292.7093167701864</v>
      </c>
      <c r="L1344" s="27">
        <f t="shared" si="290"/>
        <v>274.4149844720497</v>
      </c>
      <c r="M1344" s="27">
        <f t="shared" si="291"/>
        <v>256.1206521739131</v>
      </c>
      <c r="N1344" s="233">
        <v>172.75</v>
      </c>
    </row>
    <row r="1345" spans="2:14" ht="12.75" customHeight="1">
      <c r="B1345" s="46" t="s">
        <v>1632</v>
      </c>
      <c r="C1345" s="76" t="s">
        <v>1623</v>
      </c>
      <c r="D1345" s="316" t="s">
        <v>1624</v>
      </c>
      <c r="E1345" s="316"/>
      <c r="F1345" s="78" t="s">
        <v>591</v>
      </c>
      <c r="G1345" s="78" t="s">
        <v>1804</v>
      </c>
      <c r="H1345" s="78" t="s">
        <v>565</v>
      </c>
      <c r="I1345" s="257">
        <f t="shared" si="287"/>
        <v>708.898757763975</v>
      </c>
      <c r="J1345" s="27">
        <f t="shared" si="288"/>
        <v>638.0088819875775</v>
      </c>
      <c r="K1345" s="27">
        <f t="shared" si="289"/>
        <v>567.11900621118</v>
      </c>
      <c r="L1345" s="27">
        <f t="shared" si="290"/>
        <v>531.6740683229813</v>
      </c>
      <c r="M1345" s="27">
        <f t="shared" si="291"/>
        <v>496.2291304347826</v>
      </c>
      <c r="N1345" s="234">
        <v>334.7</v>
      </c>
    </row>
    <row r="1346" spans="2:14" ht="12.75" customHeight="1">
      <c r="B1346" s="46" t="s">
        <v>1633</v>
      </c>
      <c r="C1346" s="76" t="s">
        <v>1623</v>
      </c>
      <c r="D1346" s="316" t="s">
        <v>1624</v>
      </c>
      <c r="E1346" s="316"/>
      <c r="F1346" s="78" t="s">
        <v>591</v>
      </c>
      <c r="G1346" s="78" t="s">
        <v>1804</v>
      </c>
      <c r="H1346" s="78" t="s">
        <v>1626</v>
      </c>
      <c r="I1346" s="257">
        <f t="shared" si="287"/>
        <v>513.4062111801243</v>
      </c>
      <c r="J1346" s="27">
        <f t="shared" si="288"/>
        <v>462.0655900621119</v>
      </c>
      <c r="K1346" s="27">
        <f t="shared" si="289"/>
        <v>410.72496894409943</v>
      </c>
      <c r="L1346" s="27">
        <f t="shared" si="290"/>
        <v>385.0546583850932</v>
      </c>
      <c r="M1346" s="27">
        <f t="shared" si="291"/>
        <v>359.38434782608704</v>
      </c>
      <c r="N1346" s="233">
        <v>242.4</v>
      </c>
    </row>
    <row r="1347" spans="2:14" ht="12.75" customHeight="1">
      <c r="B1347" s="46" t="s">
        <v>1632</v>
      </c>
      <c r="C1347" s="76" t="s">
        <v>1627</v>
      </c>
      <c r="D1347" s="316" t="s">
        <v>1624</v>
      </c>
      <c r="E1347" s="316"/>
      <c r="F1347" s="78" t="s">
        <v>591</v>
      </c>
      <c r="G1347" s="78" t="s">
        <v>1804</v>
      </c>
      <c r="H1347" s="78" t="s">
        <v>565</v>
      </c>
      <c r="I1347" s="257">
        <f t="shared" si="287"/>
        <v>630.744099378882</v>
      </c>
      <c r="J1347" s="27">
        <f t="shared" si="288"/>
        <v>567.6696894409938</v>
      </c>
      <c r="K1347" s="27">
        <f t="shared" si="289"/>
        <v>504.5952795031056</v>
      </c>
      <c r="L1347" s="27">
        <f t="shared" si="290"/>
        <v>473.0580745341615</v>
      </c>
      <c r="M1347" s="27">
        <f t="shared" si="291"/>
        <v>441.5208695652174</v>
      </c>
      <c r="N1347" s="234">
        <v>297.8</v>
      </c>
    </row>
    <row r="1348" spans="2:14" ht="12.75" customHeight="1">
      <c r="B1348" s="46" t="s">
        <v>1633</v>
      </c>
      <c r="C1348" s="76" t="s">
        <v>1627</v>
      </c>
      <c r="D1348" s="316" t="s">
        <v>1624</v>
      </c>
      <c r="E1348" s="316"/>
      <c r="F1348" s="78" t="s">
        <v>591</v>
      </c>
      <c r="G1348" s="78" t="s">
        <v>1804</v>
      </c>
      <c r="H1348" s="78" t="s">
        <v>1626</v>
      </c>
      <c r="I1348" s="257">
        <f t="shared" si="287"/>
        <v>513.4062111801243</v>
      </c>
      <c r="J1348" s="27">
        <f t="shared" si="288"/>
        <v>462.0655900621119</v>
      </c>
      <c r="K1348" s="27">
        <f t="shared" si="289"/>
        <v>410.72496894409943</v>
      </c>
      <c r="L1348" s="27">
        <f t="shared" si="290"/>
        <v>385.0546583850932</v>
      </c>
      <c r="M1348" s="27">
        <f t="shared" si="291"/>
        <v>359.38434782608704</v>
      </c>
      <c r="N1348" s="233">
        <v>242.4</v>
      </c>
    </row>
    <row r="1349" spans="2:14" ht="12.75" customHeight="1">
      <c r="B1349" s="94"/>
      <c r="C1349" s="16"/>
      <c r="D1349" s="198"/>
      <c r="E1349" s="198"/>
      <c r="F1349" s="18"/>
      <c r="G1349" s="18"/>
      <c r="H1349" s="18"/>
      <c r="I1349" s="71"/>
      <c r="J1349" s="20"/>
      <c r="K1349" s="20"/>
      <c r="L1349" s="20"/>
      <c r="M1349" s="20"/>
      <c r="N1349" s="71"/>
    </row>
    <row r="1350" spans="2:14" ht="12.75" customHeight="1">
      <c r="B1350" s="313" t="s">
        <v>1634</v>
      </c>
      <c r="C1350" s="313"/>
      <c r="D1350" s="313"/>
      <c r="E1350" s="313"/>
      <c r="F1350" s="313"/>
      <c r="G1350" s="313"/>
      <c r="H1350" s="313"/>
      <c r="I1350" s="27"/>
      <c r="J1350" s="46"/>
      <c r="K1350" s="61"/>
      <c r="L1350" s="61"/>
      <c r="M1350" s="61"/>
      <c r="N1350" s="46"/>
    </row>
    <row r="1351" spans="2:14" ht="12.75" customHeight="1">
      <c r="B1351" s="304" t="s">
        <v>1747</v>
      </c>
      <c r="C1351" s="304" t="s">
        <v>1748</v>
      </c>
      <c r="D1351" s="305" t="s">
        <v>1749</v>
      </c>
      <c r="E1351" s="305"/>
      <c r="F1351" s="305"/>
      <c r="G1351" s="305"/>
      <c r="H1351" s="305"/>
      <c r="I1351" s="301" t="s">
        <v>1750</v>
      </c>
      <c r="J1351" s="301" t="s">
        <v>1750</v>
      </c>
      <c r="K1351" s="301" t="s">
        <v>1750</v>
      </c>
      <c r="L1351" s="301" t="s">
        <v>1750</v>
      </c>
      <c r="M1351" s="301" t="s">
        <v>1750</v>
      </c>
      <c r="N1351" s="298" t="s">
        <v>1750</v>
      </c>
    </row>
    <row r="1352" spans="2:14" ht="27" customHeight="1">
      <c r="B1352" s="304"/>
      <c r="C1352" s="304"/>
      <c r="D1352" s="298" t="s">
        <v>1635</v>
      </c>
      <c r="E1352" s="298"/>
      <c r="F1352" s="298" t="s">
        <v>1636</v>
      </c>
      <c r="G1352" s="298"/>
      <c r="H1352" s="29" t="s">
        <v>1637</v>
      </c>
      <c r="I1352" s="301"/>
      <c r="J1352" s="301"/>
      <c r="K1352" s="301"/>
      <c r="L1352" s="301"/>
      <c r="M1352" s="301"/>
      <c r="N1352" s="298"/>
    </row>
    <row r="1353" spans="1:14" s="14" customFormat="1" ht="31.5" customHeight="1">
      <c r="A1353" s="52"/>
      <c r="B1353" s="53" t="s">
        <v>1638</v>
      </c>
      <c r="C1353" s="235" t="s">
        <v>1639</v>
      </c>
      <c r="D1353" s="315" t="s">
        <v>1640</v>
      </c>
      <c r="E1353" s="315"/>
      <c r="F1353" s="315" t="s">
        <v>1641</v>
      </c>
      <c r="G1353" s="315"/>
      <c r="H1353" s="236" t="s">
        <v>1642</v>
      </c>
      <c r="I1353" s="257">
        <f aca="true" t="shared" si="292" ref="I1353:I1358">(N1353/8.05)*$D$8*1.1</f>
        <v>1430.08198757764</v>
      </c>
      <c r="J1353" s="56">
        <f aca="true" t="shared" si="293" ref="J1353:J1358">I1353*0.95</f>
        <v>1358.577888198758</v>
      </c>
      <c r="K1353" s="56">
        <f aca="true" t="shared" si="294" ref="K1353:K1358">I1353*0.9</f>
        <v>1287.073788819876</v>
      </c>
      <c r="L1353" s="56">
        <f aca="true" t="shared" si="295" ref="L1353:L1358">I1353*0.85</f>
        <v>1215.569689440994</v>
      </c>
      <c r="M1353" s="56">
        <f aca="true" t="shared" si="296" ref="M1353:M1358">I1353*0.8</f>
        <v>1144.065590062112</v>
      </c>
      <c r="N1353" s="66" t="s">
        <v>1643</v>
      </c>
    </row>
    <row r="1354" spans="1:14" s="156" customFormat="1" ht="33.75" customHeight="1">
      <c r="A1354" s="155"/>
      <c r="B1354" s="53" t="s">
        <v>1644</v>
      </c>
      <c r="C1354" s="237" t="s">
        <v>1645</v>
      </c>
      <c r="D1354" s="315" t="s">
        <v>1640</v>
      </c>
      <c r="E1354" s="315"/>
      <c r="F1354" s="314" t="s">
        <v>1646</v>
      </c>
      <c r="G1354" s="314"/>
      <c r="H1354" s="236" t="s">
        <v>1642</v>
      </c>
      <c r="I1354" s="257">
        <f t="shared" si="292"/>
        <v>2573.385093167702</v>
      </c>
      <c r="J1354" s="56">
        <f t="shared" si="293"/>
        <v>2444.715838509317</v>
      </c>
      <c r="K1354" s="56">
        <f t="shared" si="294"/>
        <v>2316.0465838509317</v>
      </c>
      <c r="L1354" s="56">
        <f t="shared" si="295"/>
        <v>2187.3773291925468</v>
      </c>
      <c r="M1354" s="56">
        <f t="shared" si="296"/>
        <v>2058.708074534162</v>
      </c>
      <c r="N1354" s="51">
        <v>1215</v>
      </c>
    </row>
    <row r="1355" spans="1:14" s="239" customFormat="1" ht="42.75" customHeight="1">
      <c r="A1355" s="238"/>
      <c r="B1355" s="65" t="s">
        <v>1647</v>
      </c>
      <c r="C1355" s="237" t="s">
        <v>1648</v>
      </c>
      <c r="D1355" s="315" t="s">
        <v>1640</v>
      </c>
      <c r="E1355" s="315"/>
      <c r="F1355" s="315" t="s">
        <v>1641</v>
      </c>
      <c r="G1355" s="315"/>
      <c r="H1355" s="236" t="s">
        <v>1642</v>
      </c>
      <c r="I1355" s="257">
        <f t="shared" si="292"/>
        <v>2423.006211180124</v>
      </c>
      <c r="J1355" s="56">
        <f t="shared" si="293"/>
        <v>2301.855900621118</v>
      </c>
      <c r="K1355" s="56">
        <f t="shared" si="294"/>
        <v>2180.7055900621117</v>
      </c>
      <c r="L1355" s="56">
        <f t="shared" si="295"/>
        <v>2059.5552795031053</v>
      </c>
      <c r="M1355" s="56">
        <f t="shared" si="296"/>
        <v>1938.4049689440992</v>
      </c>
      <c r="N1355" s="51">
        <v>1144</v>
      </c>
    </row>
    <row r="1356" spans="1:14" s="156" customFormat="1" ht="24.75" customHeight="1">
      <c r="A1356" s="155"/>
      <c r="B1356" s="53" t="s">
        <v>1649</v>
      </c>
      <c r="C1356" s="240" t="s">
        <v>1650</v>
      </c>
      <c r="D1356" s="315" t="s">
        <v>1651</v>
      </c>
      <c r="E1356" s="315"/>
      <c r="F1356" s="315" t="s">
        <v>1641</v>
      </c>
      <c r="G1356" s="315"/>
      <c r="H1356" s="236" t="s">
        <v>1652</v>
      </c>
      <c r="I1356" s="257">
        <f t="shared" si="292"/>
        <v>4024.223602484472</v>
      </c>
      <c r="J1356" s="56">
        <f t="shared" si="293"/>
        <v>3823.012422360249</v>
      </c>
      <c r="K1356" s="56">
        <f t="shared" si="294"/>
        <v>3621.801242236025</v>
      </c>
      <c r="L1356" s="56">
        <f t="shared" si="295"/>
        <v>3420.590062111801</v>
      </c>
      <c r="M1356" s="56">
        <f t="shared" si="296"/>
        <v>3219.3788819875776</v>
      </c>
      <c r="N1356" s="51">
        <v>1900</v>
      </c>
    </row>
    <row r="1357" spans="1:14" s="239" customFormat="1" ht="69" customHeight="1">
      <c r="A1357" s="238"/>
      <c r="B1357" s="65" t="s">
        <v>1653</v>
      </c>
      <c r="C1357" s="240" t="s">
        <v>1654</v>
      </c>
      <c r="D1357" s="314" t="s">
        <v>1655</v>
      </c>
      <c r="E1357" s="314"/>
      <c r="F1357" s="302" t="s">
        <v>1656</v>
      </c>
      <c r="G1357" s="302"/>
      <c r="H1357" s="236" t="s">
        <v>1642</v>
      </c>
      <c r="I1357" s="257">
        <f t="shared" si="292"/>
        <v>5972.7950310559</v>
      </c>
      <c r="J1357" s="56">
        <f t="shared" si="293"/>
        <v>5674.155279503106</v>
      </c>
      <c r="K1357" s="56">
        <f t="shared" si="294"/>
        <v>5375.51552795031</v>
      </c>
      <c r="L1357" s="56">
        <f t="shared" si="295"/>
        <v>5076.8757763975145</v>
      </c>
      <c r="M1357" s="56">
        <f t="shared" si="296"/>
        <v>4778.23602484472</v>
      </c>
      <c r="N1357" s="51">
        <v>2820</v>
      </c>
    </row>
    <row r="1358" spans="1:14" s="156" customFormat="1" ht="39" customHeight="1">
      <c r="A1358" s="155"/>
      <c r="B1358" s="53" t="s">
        <v>1657</v>
      </c>
      <c r="C1358" s="240" t="s">
        <v>1658</v>
      </c>
      <c r="D1358" s="315" t="s">
        <v>1640</v>
      </c>
      <c r="E1358" s="315"/>
      <c r="F1358" s="314" t="s">
        <v>1646</v>
      </c>
      <c r="G1358" s="314"/>
      <c r="H1358" s="236" t="s">
        <v>1642</v>
      </c>
      <c r="I1358" s="257">
        <f t="shared" si="292"/>
        <v>1842.6708074534163</v>
      </c>
      <c r="J1358" s="56">
        <f t="shared" si="293"/>
        <v>1750.5372670807456</v>
      </c>
      <c r="K1358" s="56">
        <f t="shared" si="294"/>
        <v>1658.4037267080746</v>
      </c>
      <c r="L1358" s="56">
        <f t="shared" si="295"/>
        <v>1566.2701863354039</v>
      </c>
      <c r="M1358" s="56">
        <f t="shared" si="296"/>
        <v>1474.1366459627332</v>
      </c>
      <c r="N1358" s="51">
        <v>870</v>
      </c>
    </row>
    <row r="1359" spans="2:14" ht="12.75" customHeight="1">
      <c r="B1359" s="94"/>
      <c r="C1359" s="16"/>
      <c r="D1359" s="198"/>
      <c r="E1359" s="198"/>
      <c r="F1359" s="18"/>
      <c r="G1359" s="18"/>
      <c r="H1359" s="18"/>
      <c r="I1359" s="71"/>
      <c r="J1359" s="20"/>
      <c r="K1359" s="20"/>
      <c r="L1359" s="20"/>
      <c r="M1359" s="20"/>
      <c r="N1359" s="71"/>
    </row>
    <row r="1360" spans="2:14" ht="15.75">
      <c r="B1360" s="313" t="s">
        <v>1659</v>
      </c>
      <c r="C1360" s="313"/>
      <c r="D1360" s="313"/>
      <c r="E1360" s="313"/>
      <c r="F1360" s="313"/>
      <c r="G1360" s="313"/>
      <c r="H1360" s="313"/>
      <c r="I1360" s="27"/>
      <c r="J1360" s="232"/>
      <c r="K1360" s="232"/>
      <c r="L1360" s="232"/>
      <c r="M1360" s="232"/>
      <c r="N1360" s="46"/>
    </row>
    <row r="1361" spans="2:14" ht="12.75" customHeight="1">
      <c r="B1361" s="304" t="s">
        <v>1747</v>
      </c>
      <c r="C1361" s="304" t="s">
        <v>1748</v>
      </c>
      <c r="D1361" s="304"/>
      <c r="E1361" s="304"/>
      <c r="F1361" s="304"/>
      <c r="G1361" s="304"/>
      <c r="H1361" s="304"/>
      <c r="I1361" s="301" t="s">
        <v>1750</v>
      </c>
      <c r="J1361" s="301" t="s">
        <v>1750</v>
      </c>
      <c r="K1361" s="301" t="s">
        <v>1750</v>
      </c>
      <c r="L1361" s="301" t="s">
        <v>1750</v>
      </c>
      <c r="M1361" s="301" t="s">
        <v>1750</v>
      </c>
      <c r="N1361" s="298" t="s">
        <v>1750</v>
      </c>
    </row>
    <row r="1362" spans="2:14" ht="12.75">
      <c r="B1362" s="304"/>
      <c r="C1362" s="304"/>
      <c r="D1362" s="304"/>
      <c r="E1362" s="304"/>
      <c r="F1362" s="304"/>
      <c r="G1362" s="304"/>
      <c r="H1362" s="304"/>
      <c r="I1362" s="301"/>
      <c r="J1362" s="301"/>
      <c r="K1362" s="301"/>
      <c r="L1362" s="301"/>
      <c r="M1362" s="301"/>
      <c r="N1362" s="298"/>
    </row>
    <row r="1363" spans="2:14" ht="18">
      <c r="B1363" s="144" t="s">
        <v>1660</v>
      </c>
      <c r="C1363" s="312" t="s">
        <v>1661</v>
      </c>
      <c r="D1363" s="312"/>
      <c r="E1363" s="312"/>
      <c r="F1363" s="312"/>
      <c r="G1363" s="312"/>
      <c r="H1363" s="312"/>
      <c r="I1363" s="257">
        <f aca="true" t="shared" si="297" ref="I1363:I1368">(N1363/8.05)*$D$8*1.1</f>
        <v>206.5062111801242</v>
      </c>
      <c r="J1363" s="27">
        <f aca="true" t="shared" si="298" ref="J1363:J1368">I1363*0.9</f>
        <v>185.8555900621118</v>
      </c>
      <c r="K1363" s="27">
        <f aca="true" t="shared" si="299" ref="K1363:K1368">I1363*0.8</f>
        <v>165.2049689440994</v>
      </c>
      <c r="L1363" s="27">
        <f aca="true" t="shared" si="300" ref="L1363:L1368">I1363*0.75</f>
        <v>154.87965838509317</v>
      </c>
      <c r="M1363" s="27">
        <f aca="true" t="shared" si="301" ref="M1363:M1368">I1363*0.7</f>
        <v>144.55434782608697</v>
      </c>
      <c r="N1363" s="193">
        <v>97.5</v>
      </c>
    </row>
    <row r="1364" spans="2:14" ht="18">
      <c r="B1364" s="144" t="s">
        <v>1662</v>
      </c>
      <c r="C1364" s="312" t="s">
        <v>1663</v>
      </c>
      <c r="D1364" s="312"/>
      <c r="E1364" s="312"/>
      <c r="F1364" s="312"/>
      <c r="G1364" s="312"/>
      <c r="H1364" s="312"/>
      <c r="I1364" s="257">
        <f t="shared" si="297"/>
        <v>206.5062111801242</v>
      </c>
      <c r="J1364" s="27">
        <f t="shared" si="298"/>
        <v>185.8555900621118</v>
      </c>
      <c r="K1364" s="27">
        <f t="shared" si="299"/>
        <v>165.2049689440994</v>
      </c>
      <c r="L1364" s="27">
        <f t="shared" si="300"/>
        <v>154.87965838509317</v>
      </c>
      <c r="M1364" s="27">
        <f t="shared" si="301"/>
        <v>144.55434782608697</v>
      </c>
      <c r="N1364" s="193">
        <v>97.5</v>
      </c>
    </row>
    <row r="1365" spans="2:14" ht="18">
      <c r="B1365" s="144" t="s">
        <v>1664</v>
      </c>
      <c r="C1365" s="312" t="s">
        <v>1665</v>
      </c>
      <c r="D1365" s="312"/>
      <c r="E1365" s="312"/>
      <c r="F1365" s="312"/>
      <c r="G1365" s="312"/>
      <c r="H1365" s="312"/>
      <c r="I1365" s="257">
        <f t="shared" si="297"/>
        <v>206.5062111801242</v>
      </c>
      <c r="J1365" s="27">
        <f t="shared" si="298"/>
        <v>185.8555900621118</v>
      </c>
      <c r="K1365" s="27">
        <f t="shared" si="299"/>
        <v>165.2049689440994</v>
      </c>
      <c r="L1365" s="27">
        <f t="shared" si="300"/>
        <v>154.87965838509317</v>
      </c>
      <c r="M1365" s="27">
        <f t="shared" si="301"/>
        <v>144.55434782608697</v>
      </c>
      <c r="N1365" s="193">
        <v>97.5</v>
      </c>
    </row>
    <row r="1366" spans="2:14" ht="18">
      <c r="B1366" s="144" t="s">
        <v>1666</v>
      </c>
      <c r="C1366" s="312" t="s">
        <v>1667</v>
      </c>
      <c r="D1366" s="312"/>
      <c r="E1366" s="312"/>
      <c r="F1366" s="312"/>
      <c r="G1366" s="312"/>
      <c r="H1366" s="312"/>
      <c r="I1366" s="257">
        <f t="shared" si="297"/>
        <v>357.4145962732919</v>
      </c>
      <c r="J1366" s="27">
        <f t="shared" si="298"/>
        <v>321.67313664596276</v>
      </c>
      <c r="K1366" s="27">
        <f t="shared" si="299"/>
        <v>285.93167701863354</v>
      </c>
      <c r="L1366" s="27">
        <f t="shared" si="300"/>
        <v>268.06094720496895</v>
      </c>
      <c r="M1366" s="27">
        <f t="shared" si="301"/>
        <v>250.19021739130437</v>
      </c>
      <c r="N1366" s="193">
        <v>168.75</v>
      </c>
    </row>
    <row r="1367" spans="2:14" ht="18">
      <c r="B1367" s="144" t="s">
        <v>1668</v>
      </c>
      <c r="C1367" s="312" t="s">
        <v>1669</v>
      </c>
      <c r="D1367" s="312"/>
      <c r="E1367" s="312"/>
      <c r="F1367" s="312"/>
      <c r="G1367" s="312"/>
      <c r="H1367" s="312"/>
      <c r="I1367" s="257">
        <f t="shared" si="297"/>
        <v>1323.757763975155</v>
      </c>
      <c r="J1367" s="27">
        <f t="shared" si="298"/>
        <v>1191.3819875776396</v>
      </c>
      <c r="K1367" s="27">
        <f t="shared" si="299"/>
        <v>1059.0062111801242</v>
      </c>
      <c r="L1367" s="27">
        <f t="shared" si="300"/>
        <v>992.8183229813662</v>
      </c>
      <c r="M1367" s="27">
        <f t="shared" si="301"/>
        <v>926.6304347826086</v>
      </c>
      <c r="N1367" s="193">
        <v>625</v>
      </c>
    </row>
    <row r="1368" spans="2:14" ht="18">
      <c r="B1368" s="144" t="s">
        <v>1670</v>
      </c>
      <c r="C1368" s="312" t="s">
        <v>1671</v>
      </c>
      <c r="D1368" s="312"/>
      <c r="E1368" s="312"/>
      <c r="F1368" s="312"/>
      <c r="G1368" s="312"/>
      <c r="H1368" s="312"/>
      <c r="I1368" s="257">
        <f t="shared" si="297"/>
        <v>119.13819875776397</v>
      </c>
      <c r="J1368" s="27">
        <f t="shared" si="298"/>
        <v>107.22437888198758</v>
      </c>
      <c r="K1368" s="27">
        <f t="shared" si="299"/>
        <v>95.31055900621118</v>
      </c>
      <c r="L1368" s="27">
        <f t="shared" si="300"/>
        <v>89.35364906832298</v>
      </c>
      <c r="M1368" s="27">
        <f t="shared" si="301"/>
        <v>83.3967391304348</v>
      </c>
      <c r="N1368" s="193">
        <v>56.25</v>
      </c>
    </row>
    <row r="1369" spans="2:14" ht="12.75">
      <c r="B1369" s="188"/>
      <c r="C1369" s="16"/>
      <c r="D1369" s="16"/>
      <c r="E1369" s="16"/>
      <c r="F1369" s="16"/>
      <c r="G1369" s="16"/>
      <c r="H1369" s="16"/>
      <c r="I1369" s="71"/>
      <c r="J1369" s="20"/>
      <c r="K1369" s="20"/>
      <c r="L1369" s="20"/>
      <c r="M1369" s="20"/>
      <c r="N1369" s="207"/>
    </row>
    <row r="1370" spans="2:14" ht="15.75" customHeight="1">
      <c r="B1370" s="303" t="s">
        <v>1672</v>
      </c>
      <c r="C1370" s="303"/>
      <c r="D1370" s="303"/>
      <c r="E1370" s="303"/>
      <c r="F1370" s="303"/>
      <c r="G1370" s="303"/>
      <c r="H1370" s="303"/>
      <c r="I1370" s="179"/>
      <c r="J1370" s="232"/>
      <c r="K1370" s="232"/>
      <c r="L1370" s="232"/>
      <c r="M1370" s="232"/>
      <c r="N1370" s="142"/>
    </row>
    <row r="1371" spans="2:14" ht="12.75" customHeight="1">
      <c r="B1371" s="304" t="s">
        <v>1747</v>
      </c>
      <c r="C1371" s="304" t="s">
        <v>1748</v>
      </c>
      <c r="D1371" s="305" t="s">
        <v>1749</v>
      </c>
      <c r="E1371" s="305"/>
      <c r="F1371" s="305"/>
      <c r="G1371" s="305"/>
      <c r="H1371" s="305"/>
      <c r="I1371" s="301" t="s">
        <v>1750</v>
      </c>
      <c r="J1371" s="301" t="s">
        <v>1750</v>
      </c>
      <c r="K1371" s="301" t="s">
        <v>1750</v>
      </c>
      <c r="L1371" s="301" t="s">
        <v>1750</v>
      </c>
      <c r="M1371" s="301" t="s">
        <v>1750</v>
      </c>
      <c r="N1371" s="298" t="s">
        <v>1750</v>
      </c>
    </row>
    <row r="1372" spans="2:14" ht="47.25" customHeight="1">
      <c r="B1372" s="304"/>
      <c r="C1372" s="304"/>
      <c r="D1372" s="298" t="s">
        <v>1673</v>
      </c>
      <c r="E1372" s="298"/>
      <c r="F1372" s="29" t="s">
        <v>1674</v>
      </c>
      <c r="G1372" s="29" t="s">
        <v>1675</v>
      </c>
      <c r="H1372" s="29" t="s">
        <v>1676</v>
      </c>
      <c r="I1372" s="301"/>
      <c r="J1372" s="301"/>
      <c r="K1372" s="301"/>
      <c r="L1372" s="301"/>
      <c r="M1372" s="301"/>
      <c r="N1372" s="298"/>
    </row>
    <row r="1373" spans="2:14" ht="13.5">
      <c r="B1373" s="123" t="s">
        <v>1677</v>
      </c>
      <c r="C1373" s="76" t="s">
        <v>1678</v>
      </c>
      <c r="D1373" s="78" t="s">
        <v>1679</v>
      </c>
      <c r="E1373" s="78" t="s">
        <v>1680</v>
      </c>
      <c r="F1373" s="78" t="s">
        <v>565</v>
      </c>
      <c r="G1373" s="78" t="s">
        <v>1681</v>
      </c>
      <c r="H1373" s="78" t="s">
        <v>1682</v>
      </c>
      <c r="I1373" s="257">
        <f>(N1373/8.05)*$D$8*1.1</f>
        <v>727.7914285714286</v>
      </c>
      <c r="J1373" s="27">
        <f>I1373*0.95</f>
        <v>691.4018571428572</v>
      </c>
      <c r="K1373" s="27">
        <f>I1373*0.9</f>
        <v>655.0122857142858</v>
      </c>
      <c r="L1373" s="27">
        <f>I1373*0.85</f>
        <v>618.6227142857143</v>
      </c>
      <c r="M1373" s="27">
        <f>I1373*0.8</f>
        <v>582.2331428571429</v>
      </c>
      <c r="N1373" s="193">
        <v>343.62</v>
      </c>
    </row>
    <row r="1374" spans="2:14" ht="13.5">
      <c r="B1374" s="123" t="s">
        <v>1683</v>
      </c>
      <c r="C1374" s="76" t="s">
        <v>1678</v>
      </c>
      <c r="D1374" s="78" t="s">
        <v>1679</v>
      </c>
      <c r="E1374" s="78" t="s">
        <v>1680</v>
      </c>
      <c r="F1374" s="78" t="s">
        <v>565</v>
      </c>
      <c r="G1374" s="78" t="s">
        <v>1684</v>
      </c>
      <c r="H1374" s="78" t="s">
        <v>1682</v>
      </c>
      <c r="I1374" s="257">
        <f>(N1374/8.05)*$D$8*1.1</f>
        <v>395.09403726708075</v>
      </c>
      <c r="J1374" s="27">
        <f>I1374*0.95</f>
        <v>375.33933540372675</v>
      </c>
      <c r="K1374" s="27">
        <f>I1374*0.9</f>
        <v>355.5846335403727</v>
      </c>
      <c r="L1374" s="27">
        <f>I1374*0.85</f>
        <v>335.82993167701864</v>
      </c>
      <c r="M1374" s="27">
        <f>I1374*0.8</f>
        <v>316.07522981366463</v>
      </c>
      <c r="N1374" s="193">
        <v>186.54</v>
      </c>
    </row>
    <row r="1375" spans="2:14" ht="12.75">
      <c r="B1375" s="241"/>
      <c r="C1375" s="16"/>
      <c r="D1375" s="18"/>
      <c r="E1375" s="18"/>
      <c r="F1375" s="18"/>
      <c r="G1375" s="18"/>
      <c r="H1375" s="18"/>
      <c r="I1375" s="71"/>
      <c r="J1375" s="20"/>
      <c r="K1375" s="20"/>
      <c r="L1375" s="20"/>
      <c r="M1375" s="20"/>
      <c r="N1375" s="207"/>
    </row>
    <row r="1376" spans="2:14" ht="15.75">
      <c r="B1376" s="311" t="s">
        <v>1685</v>
      </c>
      <c r="C1376" s="311"/>
      <c r="D1376" s="311"/>
      <c r="E1376" s="311"/>
      <c r="F1376" s="311"/>
      <c r="G1376" s="311"/>
      <c r="H1376" s="311"/>
      <c r="I1376" s="38"/>
      <c r="J1376" s="232"/>
      <c r="K1376" s="232"/>
      <c r="L1376" s="232"/>
      <c r="M1376" s="232"/>
      <c r="N1376" s="242"/>
    </row>
    <row r="1377" spans="2:14" ht="12" customHeight="1">
      <c r="B1377" s="310" t="s">
        <v>1747</v>
      </c>
      <c r="C1377" s="310"/>
      <c r="D1377" s="310" t="s">
        <v>1686</v>
      </c>
      <c r="E1377" s="310"/>
      <c r="F1377" s="310" t="s">
        <v>1687</v>
      </c>
      <c r="G1377" s="310" t="s">
        <v>1688</v>
      </c>
      <c r="H1377" s="310"/>
      <c r="I1377" s="301" t="s">
        <v>1750</v>
      </c>
      <c r="J1377" s="301" t="s">
        <v>1750</v>
      </c>
      <c r="K1377" s="301" t="s">
        <v>1750</v>
      </c>
      <c r="L1377" s="301" t="s">
        <v>1750</v>
      </c>
      <c r="M1377" s="301" t="s">
        <v>1750</v>
      </c>
      <c r="N1377" s="298" t="s">
        <v>1750</v>
      </c>
    </row>
    <row r="1378" spans="2:14" ht="12.75">
      <c r="B1378" s="310"/>
      <c r="C1378" s="310"/>
      <c r="D1378" s="310"/>
      <c r="E1378" s="310"/>
      <c r="F1378" s="310"/>
      <c r="G1378" s="310"/>
      <c r="H1378" s="310"/>
      <c r="I1378" s="301"/>
      <c r="J1378" s="301"/>
      <c r="K1378" s="301"/>
      <c r="L1378" s="301"/>
      <c r="M1378" s="301"/>
      <c r="N1378" s="298"/>
    </row>
    <row r="1379" spans="2:14" ht="12.75" customHeight="1">
      <c r="B1379" s="308" t="s">
        <v>1689</v>
      </c>
      <c r="C1379" s="308"/>
      <c r="D1379" s="309">
        <v>50</v>
      </c>
      <c r="E1379" s="309"/>
      <c r="F1379" s="243">
        <v>6.3</v>
      </c>
      <c r="G1379" s="309">
        <v>3</v>
      </c>
      <c r="H1379" s="309"/>
      <c r="I1379" s="257">
        <f aca="true" t="shared" si="302" ref="I1379:I1393">(N1379/8.05)*$D$8*1.1</f>
        <v>3869.608695652174</v>
      </c>
      <c r="J1379" s="27">
        <f aca="true" t="shared" si="303" ref="J1379:J1393">I1379*0.95</f>
        <v>3676.1282608695656</v>
      </c>
      <c r="K1379" s="27">
        <f aca="true" t="shared" si="304" ref="K1379:K1393">I1379*0.9</f>
        <v>3482.6478260869567</v>
      </c>
      <c r="L1379" s="27">
        <f aca="true" t="shared" si="305" ref="L1379:L1393">I1379*0.85</f>
        <v>3289.167391304348</v>
      </c>
      <c r="M1379" s="27">
        <f aca="true" t="shared" si="306" ref="M1379:M1393">I1379*0.8</f>
        <v>3095.6869565217394</v>
      </c>
      <c r="N1379" s="244">
        <v>1827</v>
      </c>
    </row>
    <row r="1380" spans="2:14" ht="12.75" customHeight="1">
      <c r="B1380" s="308" t="s">
        <v>1690</v>
      </c>
      <c r="C1380" s="308"/>
      <c r="D1380" s="309">
        <v>100</v>
      </c>
      <c r="E1380" s="309"/>
      <c r="F1380" s="243">
        <v>6.3</v>
      </c>
      <c r="G1380" s="309">
        <v>3</v>
      </c>
      <c r="H1380" s="309"/>
      <c r="I1380" s="257">
        <f t="shared" si="302"/>
        <v>6449.347826086956</v>
      </c>
      <c r="J1380" s="27">
        <f t="shared" si="303"/>
        <v>6126.880434782609</v>
      </c>
      <c r="K1380" s="27">
        <f t="shared" si="304"/>
        <v>5804.413043478261</v>
      </c>
      <c r="L1380" s="27">
        <f t="shared" si="305"/>
        <v>5481.945652173912</v>
      </c>
      <c r="M1380" s="27">
        <f t="shared" si="306"/>
        <v>5159.478260869565</v>
      </c>
      <c r="N1380" s="244">
        <v>3045</v>
      </c>
    </row>
    <row r="1381" spans="2:14" ht="12.75" customHeight="1">
      <c r="B1381" s="308" t="s">
        <v>1691</v>
      </c>
      <c r="C1381" s="308"/>
      <c r="D1381" s="309">
        <v>150</v>
      </c>
      <c r="E1381" s="309"/>
      <c r="F1381" s="243">
        <v>6.3</v>
      </c>
      <c r="G1381" s="309">
        <v>3</v>
      </c>
      <c r="H1381" s="309"/>
      <c r="I1381" s="257">
        <f t="shared" si="302"/>
        <v>9675.080745341616</v>
      </c>
      <c r="J1381" s="27">
        <f t="shared" si="303"/>
        <v>9191.326708074535</v>
      </c>
      <c r="K1381" s="27">
        <f t="shared" si="304"/>
        <v>8707.572670807454</v>
      </c>
      <c r="L1381" s="27">
        <f t="shared" si="305"/>
        <v>8223.818633540373</v>
      </c>
      <c r="M1381" s="27">
        <f t="shared" si="306"/>
        <v>7740.064596273293</v>
      </c>
      <c r="N1381" s="244">
        <v>4568</v>
      </c>
    </row>
    <row r="1382" spans="2:14" ht="12.75" customHeight="1">
      <c r="B1382" s="308" t="s">
        <v>1692</v>
      </c>
      <c r="C1382" s="308"/>
      <c r="D1382" s="309">
        <v>200</v>
      </c>
      <c r="E1382" s="309"/>
      <c r="F1382" s="243">
        <v>6.3</v>
      </c>
      <c r="G1382" s="309">
        <v>3</v>
      </c>
      <c r="H1382" s="309"/>
      <c r="I1382" s="257">
        <f t="shared" si="302"/>
        <v>12898.695652173912</v>
      </c>
      <c r="J1382" s="27">
        <f t="shared" si="303"/>
        <v>12253.760869565218</v>
      </c>
      <c r="K1382" s="27">
        <f t="shared" si="304"/>
        <v>11608.826086956522</v>
      </c>
      <c r="L1382" s="27">
        <f t="shared" si="305"/>
        <v>10963.891304347824</v>
      </c>
      <c r="M1382" s="27">
        <f t="shared" si="306"/>
        <v>10318.95652173913</v>
      </c>
      <c r="N1382" s="244">
        <v>6090</v>
      </c>
    </row>
    <row r="1383" spans="2:14" ht="12.75" customHeight="1">
      <c r="B1383" s="308" t="s">
        <v>1693</v>
      </c>
      <c r="C1383" s="308"/>
      <c r="D1383" s="309">
        <v>300</v>
      </c>
      <c r="E1383" s="309"/>
      <c r="F1383" s="243">
        <v>6.3</v>
      </c>
      <c r="G1383" s="309">
        <v>3</v>
      </c>
      <c r="H1383" s="309"/>
      <c r="I1383" s="257">
        <f t="shared" si="302"/>
        <v>19350.161490683233</v>
      </c>
      <c r="J1383" s="27">
        <f t="shared" si="303"/>
        <v>18382.65341614907</v>
      </c>
      <c r="K1383" s="27">
        <f t="shared" si="304"/>
        <v>17415.14534161491</v>
      </c>
      <c r="L1383" s="27">
        <f t="shared" si="305"/>
        <v>16447.637267080747</v>
      </c>
      <c r="M1383" s="27">
        <f t="shared" si="306"/>
        <v>15480.129192546587</v>
      </c>
      <c r="N1383" s="244">
        <v>9136</v>
      </c>
    </row>
    <row r="1384" spans="2:14" ht="12.75" customHeight="1">
      <c r="B1384" s="308" t="s">
        <v>1694</v>
      </c>
      <c r="C1384" s="308"/>
      <c r="D1384" s="309">
        <v>400</v>
      </c>
      <c r="E1384" s="309"/>
      <c r="F1384" s="243">
        <v>6.3</v>
      </c>
      <c r="G1384" s="309">
        <v>3</v>
      </c>
      <c r="H1384" s="309"/>
      <c r="I1384" s="257">
        <f t="shared" si="302"/>
        <v>24823.105590062114</v>
      </c>
      <c r="J1384" s="27">
        <f t="shared" si="303"/>
        <v>23581.95031055901</v>
      </c>
      <c r="K1384" s="27">
        <f t="shared" si="304"/>
        <v>22340.795031055903</v>
      </c>
      <c r="L1384" s="27">
        <f t="shared" si="305"/>
        <v>21099.639751552797</v>
      </c>
      <c r="M1384" s="27">
        <f t="shared" si="306"/>
        <v>19858.48447204969</v>
      </c>
      <c r="N1384" s="244">
        <v>11720</v>
      </c>
    </row>
    <row r="1385" spans="2:14" ht="12.75" customHeight="1">
      <c r="B1385" s="308" t="s">
        <v>1695</v>
      </c>
      <c r="C1385" s="308"/>
      <c r="D1385" s="309">
        <v>50</v>
      </c>
      <c r="E1385" s="309"/>
      <c r="F1385" s="243">
        <v>11</v>
      </c>
      <c r="G1385" s="309">
        <v>3</v>
      </c>
      <c r="H1385" s="309"/>
      <c r="I1385" s="257">
        <f t="shared" si="302"/>
        <v>3869.608695652174</v>
      </c>
      <c r="J1385" s="27">
        <f t="shared" si="303"/>
        <v>3676.1282608695656</v>
      </c>
      <c r="K1385" s="27">
        <f t="shared" si="304"/>
        <v>3482.6478260869567</v>
      </c>
      <c r="L1385" s="27">
        <f t="shared" si="305"/>
        <v>3289.167391304348</v>
      </c>
      <c r="M1385" s="27">
        <f t="shared" si="306"/>
        <v>3095.6869565217394</v>
      </c>
      <c r="N1385" s="244">
        <v>1827</v>
      </c>
    </row>
    <row r="1386" spans="2:14" ht="12.75" customHeight="1">
      <c r="B1386" s="308" t="s">
        <v>1696</v>
      </c>
      <c r="C1386" s="308"/>
      <c r="D1386" s="309">
        <v>100</v>
      </c>
      <c r="E1386" s="309"/>
      <c r="F1386" s="243">
        <v>11</v>
      </c>
      <c r="G1386" s="309">
        <v>3</v>
      </c>
      <c r="H1386" s="309"/>
      <c r="I1386" s="257">
        <f t="shared" si="302"/>
        <v>6449.347826086956</v>
      </c>
      <c r="J1386" s="27">
        <f t="shared" si="303"/>
        <v>6126.880434782609</v>
      </c>
      <c r="K1386" s="27">
        <f t="shared" si="304"/>
        <v>5804.413043478261</v>
      </c>
      <c r="L1386" s="27">
        <f t="shared" si="305"/>
        <v>5481.945652173912</v>
      </c>
      <c r="M1386" s="27">
        <f t="shared" si="306"/>
        <v>5159.478260869565</v>
      </c>
      <c r="N1386" s="244">
        <v>3045</v>
      </c>
    </row>
    <row r="1387" spans="2:14" ht="12.75" customHeight="1">
      <c r="B1387" s="308" t="s">
        <v>1697</v>
      </c>
      <c r="C1387" s="308"/>
      <c r="D1387" s="309">
        <v>150</v>
      </c>
      <c r="E1387" s="309"/>
      <c r="F1387" s="243">
        <v>11</v>
      </c>
      <c r="G1387" s="309">
        <v>3</v>
      </c>
      <c r="H1387" s="309"/>
      <c r="I1387" s="257">
        <f t="shared" si="302"/>
        <v>9675.080745341616</v>
      </c>
      <c r="J1387" s="27">
        <f t="shared" si="303"/>
        <v>9191.326708074535</v>
      </c>
      <c r="K1387" s="27">
        <f t="shared" si="304"/>
        <v>8707.572670807454</v>
      </c>
      <c r="L1387" s="27">
        <f t="shared" si="305"/>
        <v>8223.818633540373</v>
      </c>
      <c r="M1387" s="27">
        <f t="shared" si="306"/>
        <v>7740.064596273293</v>
      </c>
      <c r="N1387" s="244">
        <v>4568</v>
      </c>
    </row>
    <row r="1388" spans="2:14" ht="12.75" customHeight="1">
      <c r="B1388" s="308" t="s">
        <v>1698</v>
      </c>
      <c r="C1388" s="308"/>
      <c r="D1388" s="309">
        <v>200</v>
      </c>
      <c r="E1388" s="309"/>
      <c r="F1388" s="243">
        <v>11</v>
      </c>
      <c r="G1388" s="309">
        <v>3</v>
      </c>
      <c r="H1388" s="309"/>
      <c r="I1388" s="257">
        <f t="shared" si="302"/>
        <v>12898.695652173912</v>
      </c>
      <c r="J1388" s="27">
        <f t="shared" si="303"/>
        <v>12253.760869565218</v>
      </c>
      <c r="K1388" s="27">
        <f t="shared" si="304"/>
        <v>11608.826086956522</v>
      </c>
      <c r="L1388" s="27">
        <f t="shared" si="305"/>
        <v>10963.891304347824</v>
      </c>
      <c r="M1388" s="27">
        <f t="shared" si="306"/>
        <v>10318.95652173913</v>
      </c>
      <c r="N1388" s="244">
        <v>6090</v>
      </c>
    </row>
    <row r="1389" spans="2:14" ht="12.75" customHeight="1">
      <c r="B1389" s="308" t="s">
        <v>1699</v>
      </c>
      <c r="C1389" s="308"/>
      <c r="D1389" s="309">
        <v>250</v>
      </c>
      <c r="E1389" s="309"/>
      <c r="F1389" s="243">
        <v>11</v>
      </c>
      <c r="G1389" s="309">
        <v>3</v>
      </c>
      <c r="H1389" s="309"/>
      <c r="I1389" s="257">
        <f t="shared" si="302"/>
        <v>16124.428571428572</v>
      </c>
      <c r="J1389" s="27">
        <f t="shared" si="303"/>
        <v>15318.207142857145</v>
      </c>
      <c r="K1389" s="27">
        <f t="shared" si="304"/>
        <v>14511.985714285716</v>
      </c>
      <c r="L1389" s="27">
        <f t="shared" si="305"/>
        <v>13705.764285714286</v>
      </c>
      <c r="M1389" s="27">
        <f t="shared" si="306"/>
        <v>12899.542857142858</v>
      </c>
      <c r="N1389" s="244">
        <v>7613</v>
      </c>
    </row>
    <row r="1390" spans="2:14" ht="12.75" customHeight="1">
      <c r="B1390" s="308" t="s">
        <v>1700</v>
      </c>
      <c r="C1390" s="308"/>
      <c r="D1390" s="309">
        <v>300</v>
      </c>
      <c r="E1390" s="309"/>
      <c r="F1390" s="243">
        <v>11</v>
      </c>
      <c r="G1390" s="309">
        <v>3</v>
      </c>
      <c r="H1390" s="309"/>
      <c r="I1390" s="257">
        <f t="shared" si="302"/>
        <v>19350.161490683233</v>
      </c>
      <c r="J1390" s="27">
        <f t="shared" si="303"/>
        <v>18382.65341614907</v>
      </c>
      <c r="K1390" s="27">
        <f t="shared" si="304"/>
        <v>17415.14534161491</v>
      </c>
      <c r="L1390" s="27">
        <f t="shared" si="305"/>
        <v>16447.637267080747</v>
      </c>
      <c r="M1390" s="27">
        <f t="shared" si="306"/>
        <v>15480.129192546587</v>
      </c>
      <c r="N1390" s="244">
        <v>9136</v>
      </c>
    </row>
    <row r="1391" spans="2:14" ht="12.75" customHeight="1">
      <c r="B1391" s="308" t="s">
        <v>1701</v>
      </c>
      <c r="C1391" s="308"/>
      <c r="D1391" s="309">
        <v>400</v>
      </c>
      <c r="E1391" s="309"/>
      <c r="F1391" s="243">
        <v>11</v>
      </c>
      <c r="G1391" s="309">
        <v>3</v>
      </c>
      <c r="H1391" s="309"/>
      <c r="I1391" s="257">
        <f t="shared" si="302"/>
        <v>25799.509316770185</v>
      </c>
      <c r="J1391" s="27">
        <f t="shared" si="303"/>
        <v>24509.53385093168</v>
      </c>
      <c r="K1391" s="27">
        <f t="shared" si="304"/>
        <v>23219.55838509317</v>
      </c>
      <c r="L1391" s="27">
        <f t="shared" si="305"/>
        <v>21929.582919254655</v>
      </c>
      <c r="M1391" s="27">
        <f t="shared" si="306"/>
        <v>20639.60745341615</v>
      </c>
      <c r="N1391" s="244">
        <v>12181</v>
      </c>
    </row>
    <row r="1392" spans="2:14" ht="12.75" customHeight="1">
      <c r="B1392" s="308" t="s">
        <v>1702</v>
      </c>
      <c r="C1392" s="308"/>
      <c r="D1392" s="309">
        <v>150</v>
      </c>
      <c r="E1392" s="309"/>
      <c r="F1392" s="245" t="s">
        <v>1703</v>
      </c>
      <c r="G1392" s="309">
        <v>1</v>
      </c>
      <c r="H1392" s="309"/>
      <c r="I1392" s="257">
        <f t="shared" si="302"/>
        <v>11310.186335403727</v>
      </c>
      <c r="J1392" s="27">
        <f t="shared" si="303"/>
        <v>10744.677018633542</v>
      </c>
      <c r="K1392" s="27">
        <f t="shared" si="304"/>
        <v>10179.167701863355</v>
      </c>
      <c r="L1392" s="27">
        <f t="shared" si="305"/>
        <v>9613.658385093167</v>
      </c>
      <c r="M1392" s="27">
        <f t="shared" si="306"/>
        <v>9048.149068322982</v>
      </c>
      <c r="N1392" s="244">
        <v>5340</v>
      </c>
    </row>
    <row r="1393" spans="2:14" ht="12.75" customHeight="1">
      <c r="B1393" s="308" t="s">
        <v>1704</v>
      </c>
      <c r="C1393" s="308"/>
      <c r="D1393" s="309">
        <v>150</v>
      </c>
      <c r="E1393" s="309"/>
      <c r="F1393" s="124" t="s">
        <v>1705</v>
      </c>
      <c r="G1393" s="309">
        <v>1</v>
      </c>
      <c r="H1393" s="309"/>
      <c r="I1393" s="257">
        <f t="shared" si="302"/>
        <v>11310.186335403727</v>
      </c>
      <c r="J1393" s="27">
        <f t="shared" si="303"/>
        <v>10744.677018633542</v>
      </c>
      <c r="K1393" s="27">
        <f t="shared" si="304"/>
        <v>10179.167701863355</v>
      </c>
      <c r="L1393" s="27">
        <f t="shared" si="305"/>
        <v>9613.658385093167</v>
      </c>
      <c r="M1393" s="27">
        <f t="shared" si="306"/>
        <v>9048.149068322982</v>
      </c>
      <c r="N1393" s="244">
        <v>5340</v>
      </c>
    </row>
    <row r="1394" spans="2:14" ht="12" customHeight="1">
      <c r="B1394" s="306" t="s">
        <v>1706</v>
      </c>
      <c r="C1394" s="306"/>
      <c r="D1394" s="307"/>
      <c r="E1394" s="307"/>
      <c r="F1394" s="307"/>
      <c r="G1394" s="307"/>
      <c r="H1394" s="307"/>
      <c r="I1394" s="307"/>
      <c r="J1394" s="307"/>
      <c r="K1394" s="307"/>
      <c r="L1394" s="307"/>
      <c r="M1394" s="307"/>
      <c r="N1394"/>
    </row>
    <row r="1395" spans="1:14" s="14" customFormat="1" ht="12.75">
      <c r="A1395" s="64"/>
      <c r="B1395" s="246"/>
      <c r="C1395" s="246"/>
      <c r="D1395" s="246"/>
      <c r="E1395" s="246"/>
      <c r="F1395" s="246"/>
      <c r="G1395" s="246"/>
      <c r="H1395" s="246"/>
      <c r="I1395" s="253"/>
      <c r="J1395" s="13"/>
      <c r="K1395" s="13"/>
      <c r="L1395" s="13"/>
      <c r="M1395" s="13"/>
      <c r="N1395" s="246"/>
    </row>
    <row r="1396" spans="2:14" ht="16.5" customHeight="1">
      <c r="B1396" s="303" t="s">
        <v>1707</v>
      </c>
      <c r="C1396" s="303"/>
      <c r="D1396" s="303"/>
      <c r="E1396" s="303"/>
      <c r="F1396" s="303"/>
      <c r="G1396" s="303"/>
      <c r="H1396" s="303"/>
      <c r="I1396" s="51"/>
      <c r="J1396" s="27"/>
      <c r="K1396" s="27"/>
      <c r="L1396" s="27"/>
      <c r="M1396" s="27"/>
      <c r="N1396" s="193"/>
    </row>
    <row r="1397" spans="2:14" ht="12.75" customHeight="1">
      <c r="B1397" s="304" t="s">
        <v>1747</v>
      </c>
      <c r="C1397" s="304" t="s">
        <v>1748</v>
      </c>
      <c r="D1397" s="305" t="s">
        <v>1749</v>
      </c>
      <c r="E1397" s="305"/>
      <c r="F1397" s="305"/>
      <c r="G1397" s="305"/>
      <c r="H1397" s="305"/>
      <c r="I1397" s="301" t="s">
        <v>1750</v>
      </c>
      <c r="J1397" s="301" t="s">
        <v>1750</v>
      </c>
      <c r="K1397" s="301" t="s">
        <v>1750</v>
      </c>
      <c r="L1397" s="301" t="s">
        <v>1750</v>
      </c>
      <c r="M1397" s="301" t="s">
        <v>1750</v>
      </c>
      <c r="N1397" s="298" t="s">
        <v>1750</v>
      </c>
    </row>
    <row r="1398" spans="2:14" ht="12.75" customHeight="1">
      <c r="B1398" s="304"/>
      <c r="C1398" s="304"/>
      <c r="D1398" s="298" t="s">
        <v>1686</v>
      </c>
      <c r="E1398" s="298"/>
      <c r="F1398" s="298"/>
      <c r="G1398" s="298" t="s">
        <v>1708</v>
      </c>
      <c r="H1398" s="298"/>
      <c r="I1398" s="301"/>
      <c r="J1398" s="301"/>
      <c r="K1398" s="301"/>
      <c r="L1398" s="301"/>
      <c r="M1398" s="301"/>
      <c r="N1398" s="298"/>
    </row>
    <row r="1399" spans="2:14" ht="13.5">
      <c r="B1399" s="144" t="s">
        <v>1709</v>
      </c>
      <c r="C1399" s="76" t="s">
        <v>1710</v>
      </c>
      <c r="D1399" s="302" t="s">
        <v>1801</v>
      </c>
      <c r="E1399" s="302"/>
      <c r="F1399" s="302"/>
      <c r="G1399" s="302" t="s">
        <v>376</v>
      </c>
      <c r="H1399" s="302"/>
      <c r="I1399" s="257">
        <f aca="true" t="shared" si="307" ref="I1399:I1406">(N1399/8.05)*$D$8*1.1</f>
        <v>26093.91304347826</v>
      </c>
      <c r="J1399" s="27">
        <f aca="true" t="shared" si="308" ref="J1399:J1406">I1399*0.95</f>
        <v>24789.217391304348</v>
      </c>
      <c r="K1399" s="27">
        <f aca="true" t="shared" si="309" ref="K1399:K1406">I1399*0.9</f>
        <v>23484.521739130436</v>
      </c>
      <c r="L1399" s="27">
        <f aca="true" t="shared" si="310" ref="L1399:L1406">I1399*0.85</f>
        <v>22179.82608695652</v>
      </c>
      <c r="M1399" s="27">
        <f aca="true" t="shared" si="311" ref="M1399:M1406">I1399*0.8</f>
        <v>20875.130434782608</v>
      </c>
      <c r="N1399" s="193">
        <v>12320</v>
      </c>
    </row>
    <row r="1400" spans="2:14" ht="13.5">
      <c r="B1400" s="144" t="s">
        <v>1711</v>
      </c>
      <c r="C1400" s="76" t="s">
        <v>1710</v>
      </c>
      <c r="D1400" s="302" t="s">
        <v>1801</v>
      </c>
      <c r="E1400" s="302"/>
      <c r="F1400" s="302"/>
      <c r="G1400" s="302" t="s">
        <v>158</v>
      </c>
      <c r="H1400" s="302"/>
      <c r="I1400" s="257">
        <f t="shared" si="307"/>
        <v>26093.91304347826</v>
      </c>
      <c r="J1400" s="27">
        <f t="shared" si="308"/>
        <v>24789.217391304348</v>
      </c>
      <c r="K1400" s="27">
        <f t="shared" si="309"/>
        <v>23484.521739130436</v>
      </c>
      <c r="L1400" s="27">
        <f t="shared" si="310"/>
        <v>22179.82608695652</v>
      </c>
      <c r="M1400" s="27">
        <f t="shared" si="311"/>
        <v>20875.130434782608</v>
      </c>
      <c r="N1400" s="193">
        <v>12320</v>
      </c>
    </row>
    <row r="1401" spans="2:14" ht="13.5">
      <c r="B1401" s="144" t="s">
        <v>1712</v>
      </c>
      <c r="C1401" s="76" t="s">
        <v>1710</v>
      </c>
      <c r="D1401" s="302" t="s">
        <v>1811</v>
      </c>
      <c r="E1401" s="302"/>
      <c r="F1401" s="302"/>
      <c r="G1401" s="302" t="s">
        <v>376</v>
      </c>
      <c r="H1401" s="302"/>
      <c r="I1401" s="257">
        <f t="shared" si="307"/>
        <v>35599.55279503106</v>
      </c>
      <c r="J1401" s="27">
        <f t="shared" si="308"/>
        <v>33819.575155279505</v>
      </c>
      <c r="K1401" s="27">
        <f t="shared" si="309"/>
        <v>32039.597515527952</v>
      </c>
      <c r="L1401" s="27">
        <f t="shared" si="310"/>
        <v>30259.619875776396</v>
      </c>
      <c r="M1401" s="27">
        <f t="shared" si="311"/>
        <v>28479.642236024847</v>
      </c>
      <c r="N1401" s="193">
        <v>16808</v>
      </c>
    </row>
    <row r="1402" spans="2:14" ht="13.5">
      <c r="B1402" s="144" t="s">
        <v>1713</v>
      </c>
      <c r="C1402" s="76" t="s">
        <v>1710</v>
      </c>
      <c r="D1402" s="302" t="s">
        <v>1811</v>
      </c>
      <c r="E1402" s="302"/>
      <c r="F1402" s="302"/>
      <c r="G1402" s="302" t="s">
        <v>158</v>
      </c>
      <c r="H1402" s="302"/>
      <c r="I1402" s="257">
        <f t="shared" si="307"/>
        <v>35599.55279503106</v>
      </c>
      <c r="J1402" s="27">
        <f t="shared" si="308"/>
        <v>33819.575155279505</v>
      </c>
      <c r="K1402" s="27">
        <f t="shared" si="309"/>
        <v>32039.597515527952</v>
      </c>
      <c r="L1402" s="27">
        <f t="shared" si="310"/>
        <v>30259.619875776396</v>
      </c>
      <c r="M1402" s="27">
        <f t="shared" si="311"/>
        <v>28479.642236024847</v>
      </c>
      <c r="N1402" s="193">
        <v>16808</v>
      </c>
    </row>
    <row r="1403" spans="2:14" ht="13.5">
      <c r="B1403" s="144" t="s">
        <v>1714</v>
      </c>
      <c r="C1403" s="76" t="s">
        <v>1710</v>
      </c>
      <c r="D1403" s="302" t="s">
        <v>1715</v>
      </c>
      <c r="E1403" s="302"/>
      <c r="F1403" s="302"/>
      <c r="G1403" s="302" t="s">
        <v>376</v>
      </c>
      <c r="H1403" s="302"/>
      <c r="I1403" s="257">
        <f t="shared" si="307"/>
        <v>41676.13043478261</v>
      </c>
      <c r="J1403" s="27">
        <f t="shared" si="308"/>
        <v>39592.32391304348</v>
      </c>
      <c r="K1403" s="27">
        <f t="shared" si="309"/>
        <v>37508.51739130435</v>
      </c>
      <c r="L1403" s="27">
        <f t="shared" si="310"/>
        <v>35424.71086956521</v>
      </c>
      <c r="M1403" s="27">
        <f t="shared" si="311"/>
        <v>33340.90434782609</v>
      </c>
      <c r="N1403" s="193">
        <v>19677</v>
      </c>
    </row>
    <row r="1404" spans="2:14" ht="13.5">
      <c r="B1404" s="144" t="s">
        <v>1716</v>
      </c>
      <c r="C1404" s="76" t="s">
        <v>1710</v>
      </c>
      <c r="D1404" s="302" t="s">
        <v>1715</v>
      </c>
      <c r="E1404" s="302"/>
      <c r="F1404" s="302"/>
      <c r="G1404" s="302" t="s">
        <v>158</v>
      </c>
      <c r="H1404" s="302"/>
      <c r="I1404" s="257">
        <f t="shared" si="307"/>
        <v>41676.13043478261</v>
      </c>
      <c r="J1404" s="27">
        <f t="shared" si="308"/>
        <v>39592.32391304348</v>
      </c>
      <c r="K1404" s="27">
        <f t="shared" si="309"/>
        <v>37508.51739130435</v>
      </c>
      <c r="L1404" s="27">
        <f t="shared" si="310"/>
        <v>35424.71086956521</v>
      </c>
      <c r="M1404" s="27">
        <f t="shared" si="311"/>
        <v>33340.90434782609</v>
      </c>
      <c r="N1404" s="193">
        <v>19677</v>
      </c>
    </row>
    <row r="1405" spans="2:14" ht="13.5">
      <c r="B1405" s="144" t="s">
        <v>1717</v>
      </c>
      <c r="C1405" s="76" t="s">
        <v>1710</v>
      </c>
      <c r="D1405" s="302" t="s">
        <v>1941</v>
      </c>
      <c r="E1405" s="302"/>
      <c r="F1405" s="302"/>
      <c r="G1405" s="302" t="s">
        <v>376</v>
      </c>
      <c r="H1405" s="302"/>
      <c r="I1405" s="257">
        <f t="shared" si="307"/>
        <v>86482.68322981367</v>
      </c>
      <c r="J1405" s="27">
        <f t="shared" si="308"/>
        <v>82158.54906832299</v>
      </c>
      <c r="K1405" s="27">
        <f t="shared" si="309"/>
        <v>77834.4149068323</v>
      </c>
      <c r="L1405" s="27">
        <f t="shared" si="310"/>
        <v>73510.28074534162</v>
      </c>
      <c r="M1405" s="27">
        <f t="shared" si="311"/>
        <v>69186.14658385095</v>
      </c>
      <c r="N1405" s="193">
        <v>40832</v>
      </c>
    </row>
    <row r="1406" spans="2:14" ht="13.5">
      <c r="B1406" s="144" t="s">
        <v>1718</v>
      </c>
      <c r="C1406" s="76" t="s">
        <v>1710</v>
      </c>
      <c r="D1406" s="302" t="s">
        <v>1941</v>
      </c>
      <c r="E1406" s="302"/>
      <c r="F1406" s="302"/>
      <c r="G1406" s="302" t="s">
        <v>158</v>
      </c>
      <c r="H1406" s="302"/>
      <c r="I1406" s="257">
        <f t="shared" si="307"/>
        <v>86482.68322981367</v>
      </c>
      <c r="J1406" s="27">
        <f t="shared" si="308"/>
        <v>82158.54906832299</v>
      </c>
      <c r="K1406" s="27">
        <f t="shared" si="309"/>
        <v>77834.4149068323</v>
      </c>
      <c r="L1406" s="27">
        <f t="shared" si="310"/>
        <v>73510.28074534162</v>
      </c>
      <c r="M1406" s="27">
        <f t="shared" si="311"/>
        <v>69186.14658385095</v>
      </c>
      <c r="N1406" s="193">
        <v>40832</v>
      </c>
    </row>
    <row r="1407" spans="2:14" ht="15" customHeight="1">
      <c r="B1407" s="303" t="s">
        <v>1719</v>
      </c>
      <c r="C1407" s="303"/>
      <c r="D1407" s="303"/>
      <c r="E1407" s="303"/>
      <c r="F1407" s="303"/>
      <c r="G1407" s="303"/>
      <c r="H1407" s="303"/>
      <c r="I1407" s="51"/>
      <c r="J1407" s="27"/>
      <c r="K1407" s="27"/>
      <c r="L1407" s="27"/>
      <c r="M1407" s="27"/>
      <c r="N1407" s="193"/>
    </row>
    <row r="1408" spans="2:14" ht="12" customHeight="1">
      <c r="B1408" s="304" t="s">
        <v>1747</v>
      </c>
      <c r="C1408" s="304" t="s">
        <v>1748</v>
      </c>
      <c r="D1408" s="305" t="s">
        <v>1749</v>
      </c>
      <c r="E1408" s="305"/>
      <c r="F1408" s="305"/>
      <c r="G1408" s="305"/>
      <c r="H1408" s="305"/>
      <c r="I1408" s="301" t="s">
        <v>1750</v>
      </c>
      <c r="J1408" s="301" t="s">
        <v>1750</v>
      </c>
      <c r="K1408" s="301" t="s">
        <v>1750</v>
      </c>
      <c r="L1408" s="301" t="s">
        <v>1750</v>
      </c>
      <c r="M1408" s="301" t="s">
        <v>1750</v>
      </c>
      <c r="N1408" s="298" t="s">
        <v>1750</v>
      </c>
    </row>
    <row r="1409" spans="2:14" ht="20.25" customHeight="1">
      <c r="B1409" s="304"/>
      <c r="C1409" s="304"/>
      <c r="D1409" s="298" t="s">
        <v>1752</v>
      </c>
      <c r="E1409" s="298"/>
      <c r="F1409" s="29" t="s">
        <v>1687</v>
      </c>
      <c r="G1409" s="298" t="s">
        <v>1720</v>
      </c>
      <c r="H1409" s="298"/>
      <c r="I1409" s="301"/>
      <c r="J1409" s="301"/>
      <c r="K1409" s="301"/>
      <c r="L1409" s="301"/>
      <c r="M1409" s="301"/>
      <c r="N1409" s="298"/>
    </row>
    <row r="1410" spans="2:14" ht="13.5">
      <c r="B1410" s="144" t="s">
        <v>1721</v>
      </c>
      <c r="C1410" s="76" t="s">
        <v>1722</v>
      </c>
      <c r="D1410" s="302" t="s">
        <v>1807</v>
      </c>
      <c r="E1410" s="302"/>
      <c r="F1410" s="35" t="s">
        <v>174</v>
      </c>
      <c r="G1410" s="302" t="s">
        <v>1723</v>
      </c>
      <c r="H1410" s="302"/>
      <c r="I1410" s="257">
        <f aca="true" t="shared" si="312" ref="I1410:I1417">(N1410/8.05)*$D$8*1.1</f>
        <v>23247.304347826084</v>
      </c>
      <c r="J1410" s="27">
        <f aca="true" t="shared" si="313" ref="J1410:J1417">I1410*0.95</f>
        <v>22084.93913043478</v>
      </c>
      <c r="K1410" s="27">
        <f aca="true" t="shared" si="314" ref="K1410:K1417">I1410*0.95</f>
        <v>22084.93913043478</v>
      </c>
      <c r="L1410" s="27">
        <f aca="true" t="shared" si="315" ref="L1410:L1417">I1410*0.9</f>
        <v>20922.573913043478</v>
      </c>
      <c r="M1410" s="27">
        <f aca="true" t="shared" si="316" ref="M1410:M1417">I1410*0.85</f>
        <v>19760.20869565217</v>
      </c>
      <c r="N1410" s="193">
        <v>10976</v>
      </c>
    </row>
    <row r="1411" spans="2:14" ht="13.5">
      <c r="B1411" s="144" t="s">
        <v>1724</v>
      </c>
      <c r="C1411" s="76" t="s">
        <v>1722</v>
      </c>
      <c r="D1411" s="302" t="s">
        <v>1725</v>
      </c>
      <c r="E1411" s="302"/>
      <c r="F1411" s="35" t="s">
        <v>174</v>
      </c>
      <c r="G1411" s="302" t="s">
        <v>1723</v>
      </c>
      <c r="H1411" s="302"/>
      <c r="I1411" s="257">
        <f t="shared" si="312"/>
        <v>24407.9751552795</v>
      </c>
      <c r="J1411" s="27">
        <f t="shared" si="313"/>
        <v>23187.576397515524</v>
      </c>
      <c r="K1411" s="27">
        <f t="shared" si="314"/>
        <v>23187.576397515524</v>
      </c>
      <c r="L1411" s="27">
        <f t="shared" si="315"/>
        <v>21967.17763975155</v>
      </c>
      <c r="M1411" s="27">
        <f t="shared" si="316"/>
        <v>20746.778881987575</v>
      </c>
      <c r="N1411" s="193">
        <v>11524</v>
      </c>
    </row>
    <row r="1412" spans="2:14" ht="13.5">
      <c r="B1412" s="144" t="s">
        <v>1726</v>
      </c>
      <c r="C1412" s="76" t="s">
        <v>1722</v>
      </c>
      <c r="D1412" s="302" t="s">
        <v>1939</v>
      </c>
      <c r="E1412" s="302"/>
      <c r="F1412" s="35" t="s">
        <v>174</v>
      </c>
      <c r="G1412" s="302" t="s">
        <v>1723</v>
      </c>
      <c r="H1412" s="302"/>
      <c r="I1412" s="257">
        <f t="shared" si="312"/>
        <v>25572.88198757764</v>
      </c>
      <c r="J1412" s="27">
        <f t="shared" si="313"/>
        <v>24294.237888198757</v>
      </c>
      <c r="K1412" s="27">
        <f t="shared" si="314"/>
        <v>24294.237888198757</v>
      </c>
      <c r="L1412" s="27">
        <f t="shared" si="315"/>
        <v>23015.593788819875</v>
      </c>
      <c r="M1412" s="27">
        <f t="shared" si="316"/>
        <v>21736.949689440993</v>
      </c>
      <c r="N1412" s="193">
        <v>12074</v>
      </c>
    </row>
    <row r="1413" spans="2:14" ht="13.5">
      <c r="B1413" s="144" t="s">
        <v>1727</v>
      </c>
      <c r="C1413" s="76" t="s">
        <v>1722</v>
      </c>
      <c r="D1413" s="302" t="s">
        <v>1819</v>
      </c>
      <c r="E1413" s="302"/>
      <c r="F1413" s="35" t="s">
        <v>174</v>
      </c>
      <c r="G1413" s="302" t="s">
        <v>1723</v>
      </c>
      <c r="H1413" s="302"/>
      <c r="I1413" s="257">
        <f t="shared" si="312"/>
        <v>26735.670807453418</v>
      </c>
      <c r="J1413" s="27">
        <f t="shared" si="313"/>
        <v>25398.88726708075</v>
      </c>
      <c r="K1413" s="27">
        <f t="shared" si="314"/>
        <v>25398.88726708075</v>
      </c>
      <c r="L1413" s="27">
        <f t="shared" si="315"/>
        <v>24062.103726708076</v>
      </c>
      <c r="M1413" s="27">
        <f t="shared" si="316"/>
        <v>22725.320186335404</v>
      </c>
      <c r="N1413" s="193">
        <v>12623</v>
      </c>
    </row>
    <row r="1414" spans="2:14" ht="13.5">
      <c r="B1414" s="144" t="s">
        <v>1728</v>
      </c>
      <c r="C1414" s="76" t="s">
        <v>1722</v>
      </c>
      <c r="D1414" s="302" t="s">
        <v>1807</v>
      </c>
      <c r="E1414" s="302"/>
      <c r="F1414" s="35" t="s">
        <v>600</v>
      </c>
      <c r="G1414" s="302" t="s">
        <v>1723</v>
      </c>
      <c r="H1414" s="302"/>
      <c r="I1414" s="257">
        <f t="shared" si="312"/>
        <v>23247.304347826084</v>
      </c>
      <c r="J1414" s="27">
        <f t="shared" si="313"/>
        <v>22084.93913043478</v>
      </c>
      <c r="K1414" s="27">
        <f t="shared" si="314"/>
        <v>22084.93913043478</v>
      </c>
      <c r="L1414" s="27">
        <f t="shared" si="315"/>
        <v>20922.573913043478</v>
      </c>
      <c r="M1414" s="27">
        <f t="shared" si="316"/>
        <v>19760.20869565217</v>
      </c>
      <c r="N1414" s="193">
        <v>10976</v>
      </c>
    </row>
    <row r="1415" spans="2:14" ht="13.5">
      <c r="B1415" s="144" t="s">
        <v>1729</v>
      </c>
      <c r="C1415" s="76" t="s">
        <v>1722</v>
      </c>
      <c r="D1415" s="302" t="s">
        <v>1725</v>
      </c>
      <c r="E1415" s="302"/>
      <c r="F1415" s="35" t="s">
        <v>600</v>
      </c>
      <c r="G1415" s="302" t="s">
        <v>1723</v>
      </c>
      <c r="H1415" s="302"/>
      <c r="I1415" s="257">
        <f t="shared" si="312"/>
        <v>24407.9751552795</v>
      </c>
      <c r="J1415" s="27">
        <f t="shared" si="313"/>
        <v>23187.576397515524</v>
      </c>
      <c r="K1415" s="27">
        <f t="shared" si="314"/>
        <v>23187.576397515524</v>
      </c>
      <c r="L1415" s="27">
        <f t="shared" si="315"/>
        <v>21967.17763975155</v>
      </c>
      <c r="M1415" s="27">
        <f t="shared" si="316"/>
        <v>20746.778881987575</v>
      </c>
      <c r="N1415" s="193">
        <v>11524</v>
      </c>
    </row>
    <row r="1416" spans="2:14" ht="13.5">
      <c r="B1416" s="144" t="s">
        <v>1730</v>
      </c>
      <c r="C1416" s="76" t="s">
        <v>1722</v>
      </c>
      <c r="D1416" s="302" t="s">
        <v>1939</v>
      </c>
      <c r="E1416" s="302"/>
      <c r="F1416" s="35" t="s">
        <v>600</v>
      </c>
      <c r="G1416" s="302" t="s">
        <v>1723</v>
      </c>
      <c r="H1416" s="302"/>
      <c r="I1416" s="257">
        <f t="shared" si="312"/>
        <v>25572.88198757764</v>
      </c>
      <c r="J1416" s="27">
        <f t="shared" si="313"/>
        <v>24294.237888198757</v>
      </c>
      <c r="K1416" s="27">
        <f t="shared" si="314"/>
        <v>24294.237888198757</v>
      </c>
      <c r="L1416" s="27">
        <f t="shared" si="315"/>
        <v>23015.593788819875</v>
      </c>
      <c r="M1416" s="27">
        <f t="shared" si="316"/>
        <v>21736.949689440993</v>
      </c>
      <c r="N1416" s="193">
        <v>12074</v>
      </c>
    </row>
    <row r="1417" spans="2:14" ht="13.5">
      <c r="B1417" s="144" t="s">
        <v>1731</v>
      </c>
      <c r="C1417" s="76" t="s">
        <v>1722</v>
      </c>
      <c r="D1417" s="302" t="s">
        <v>1732</v>
      </c>
      <c r="E1417" s="302"/>
      <c r="F1417" s="35" t="s">
        <v>600</v>
      </c>
      <c r="G1417" s="302" t="s">
        <v>1723</v>
      </c>
      <c r="H1417" s="302"/>
      <c r="I1417" s="257">
        <f t="shared" si="312"/>
        <v>26735.670807453418</v>
      </c>
      <c r="J1417" s="27">
        <f t="shared" si="313"/>
        <v>25398.88726708075</v>
      </c>
      <c r="K1417" s="27">
        <f t="shared" si="314"/>
        <v>25398.88726708075</v>
      </c>
      <c r="L1417" s="27">
        <f t="shared" si="315"/>
        <v>24062.103726708076</v>
      </c>
      <c r="M1417" s="27">
        <f t="shared" si="316"/>
        <v>22725.320186335404</v>
      </c>
      <c r="N1417" s="193">
        <v>12623</v>
      </c>
    </row>
  </sheetData>
  <sheetProtection selectLockedCells="1" selectUnlockedCells="1"/>
  <mergeCells count="2811">
    <mergeCell ref="E20:F20"/>
    <mergeCell ref="E16:F16"/>
    <mergeCell ref="E17:F17"/>
    <mergeCell ref="E18:F18"/>
    <mergeCell ref="E19:F19"/>
    <mergeCell ref="B1:C1"/>
    <mergeCell ref="D1:G2"/>
    <mergeCell ref="E4:F5"/>
    <mergeCell ref="E15:F15"/>
    <mergeCell ref="J6:K6"/>
    <mergeCell ref="J7:M7"/>
    <mergeCell ref="B10:H10"/>
    <mergeCell ref="B11:B12"/>
    <mergeCell ref="C11:C12"/>
    <mergeCell ref="D11:H11"/>
    <mergeCell ref="I11:I12"/>
    <mergeCell ref="J11:J12"/>
    <mergeCell ref="K11:K12"/>
    <mergeCell ref="L11:L12"/>
    <mergeCell ref="M11:M12"/>
    <mergeCell ref="E12:F12"/>
    <mergeCell ref="E13:F13"/>
    <mergeCell ref="E14:F14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B32:H32"/>
    <mergeCell ref="B33:B34"/>
    <mergeCell ref="C33:C34"/>
    <mergeCell ref="D33:H33"/>
    <mergeCell ref="M33:M34"/>
    <mergeCell ref="J33:J34"/>
    <mergeCell ref="K33:K34"/>
    <mergeCell ref="L33:L34"/>
    <mergeCell ref="F35:F39"/>
    <mergeCell ref="G35:G39"/>
    <mergeCell ref="H35:H39"/>
    <mergeCell ref="I33:I34"/>
    <mergeCell ref="F40:F44"/>
    <mergeCell ref="G40:G44"/>
    <mergeCell ref="H40:H44"/>
    <mergeCell ref="B45:H45"/>
    <mergeCell ref="B46:B47"/>
    <mergeCell ref="C46:C47"/>
    <mergeCell ref="D46:H46"/>
    <mergeCell ref="I46:I47"/>
    <mergeCell ref="K46:K47"/>
    <mergeCell ref="L46:L47"/>
    <mergeCell ref="M46:M47"/>
    <mergeCell ref="F53:F57"/>
    <mergeCell ref="G53:G57"/>
    <mergeCell ref="H53:H57"/>
    <mergeCell ref="F48:F52"/>
    <mergeCell ref="G48:G52"/>
    <mergeCell ref="H48:H52"/>
    <mergeCell ref="J46:J47"/>
    <mergeCell ref="B58:H58"/>
    <mergeCell ref="B59:B60"/>
    <mergeCell ref="C59:C60"/>
    <mergeCell ref="D59:H59"/>
    <mergeCell ref="I59:I60"/>
    <mergeCell ref="E60:F60"/>
    <mergeCell ref="G60:H60"/>
    <mergeCell ref="E61:F61"/>
    <mergeCell ref="G61:H61"/>
    <mergeCell ref="J59:J60"/>
    <mergeCell ref="K59:K60"/>
    <mergeCell ref="L59:L60"/>
    <mergeCell ref="M59:M60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B78:H78"/>
    <mergeCell ref="B79:H79"/>
    <mergeCell ref="B80:B81"/>
    <mergeCell ref="C80:C81"/>
    <mergeCell ref="D80:H80"/>
    <mergeCell ref="M80:M81"/>
    <mergeCell ref="D81:F81"/>
    <mergeCell ref="G81:H81"/>
    <mergeCell ref="I80:I81"/>
    <mergeCell ref="J80:J81"/>
    <mergeCell ref="K80:K81"/>
    <mergeCell ref="L80:L81"/>
    <mergeCell ref="D82:F82"/>
    <mergeCell ref="G82:H82"/>
    <mergeCell ref="D83:F83"/>
    <mergeCell ref="G83:H83"/>
    <mergeCell ref="D84:F84"/>
    <mergeCell ref="G84:H84"/>
    <mergeCell ref="D85:F85"/>
    <mergeCell ref="G85:H85"/>
    <mergeCell ref="D86:F86"/>
    <mergeCell ref="G86:H86"/>
    <mergeCell ref="B87:H87"/>
    <mergeCell ref="B88:B89"/>
    <mergeCell ref="C88:C89"/>
    <mergeCell ref="D88:H88"/>
    <mergeCell ref="M88:M89"/>
    <mergeCell ref="D89:F89"/>
    <mergeCell ref="G89:H89"/>
    <mergeCell ref="I88:I89"/>
    <mergeCell ref="J88:J89"/>
    <mergeCell ref="K88:K89"/>
    <mergeCell ref="L88:L89"/>
    <mergeCell ref="D90:F90"/>
    <mergeCell ref="G90:H90"/>
    <mergeCell ref="D91:F91"/>
    <mergeCell ref="G91:H91"/>
    <mergeCell ref="D92:F92"/>
    <mergeCell ref="G92:H92"/>
    <mergeCell ref="D93:F93"/>
    <mergeCell ref="G93:H93"/>
    <mergeCell ref="D94:F94"/>
    <mergeCell ref="G94:H94"/>
    <mergeCell ref="B95:H95"/>
    <mergeCell ref="B96:B97"/>
    <mergeCell ref="C96:C97"/>
    <mergeCell ref="D96:H96"/>
    <mergeCell ref="M96:M97"/>
    <mergeCell ref="D97:F97"/>
    <mergeCell ref="G97:H97"/>
    <mergeCell ref="I96:I97"/>
    <mergeCell ref="J96:J97"/>
    <mergeCell ref="K96:K97"/>
    <mergeCell ref="L96:L97"/>
    <mergeCell ref="D98:F98"/>
    <mergeCell ref="G98:H98"/>
    <mergeCell ref="D99:F99"/>
    <mergeCell ref="G99:H99"/>
    <mergeCell ref="D100:F100"/>
    <mergeCell ref="G100:H100"/>
    <mergeCell ref="D101:F101"/>
    <mergeCell ref="G101:H101"/>
    <mergeCell ref="D102:F102"/>
    <mergeCell ref="G102:H102"/>
    <mergeCell ref="B104:H104"/>
    <mergeCell ref="B105:B106"/>
    <mergeCell ref="C105:C106"/>
    <mergeCell ref="D105:H105"/>
    <mergeCell ref="M105:M106"/>
    <mergeCell ref="D106:E106"/>
    <mergeCell ref="F106:G106"/>
    <mergeCell ref="I105:I106"/>
    <mergeCell ref="J105:J106"/>
    <mergeCell ref="K105:K106"/>
    <mergeCell ref="L105:L106"/>
    <mergeCell ref="D107:E107"/>
    <mergeCell ref="F107:G107"/>
    <mergeCell ref="D108:E108"/>
    <mergeCell ref="F108:G108"/>
    <mergeCell ref="D109:E109"/>
    <mergeCell ref="F109:G109"/>
    <mergeCell ref="D110:E110"/>
    <mergeCell ref="F110:G110"/>
    <mergeCell ref="D111:E111"/>
    <mergeCell ref="F111:G111"/>
    <mergeCell ref="D112:E112"/>
    <mergeCell ref="F112:G112"/>
    <mergeCell ref="B113:H113"/>
    <mergeCell ref="B114:B115"/>
    <mergeCell ref="C114:C115"/>
    <mergeCell ref="D114:H114"/>
    <mergeCell ref="M114:M115"/>
    <mergeCell ref="D115:E115"/>
    <mergeCell ref="F115:G115"/>
    <mergeCell ref="I114:I115"/>
    <mergeCell ref="J114:J115"/>
    <mergeCell ref="K114:K115"/>
    <mergeCell ref="L114:L115"/>
    <mergeCell ref="D116:E116"/>
    <mergeCell ref="F116:G116"/>
    <mergeCell ref="B120:H120"/>
    <mergeCell ref="B121:B122"/>
    <mergeCell ref="C121:C122"/>
    <mergeCell ref="D121:H121"/>
    <mergeCell ref="M121:M122"/>
    <mergeCell ref="D122:E122"/>
    <mergeCell ref="F122:G122"/>
    <mergeCell ref="I121:I122"/>
    <mergeCell ref="J121:J122"/>
    <mergeCell ref="K121:K122"/>
    <mergeCell ref="L121:L122"/>
    <mergeCell ref="D123:E123"/>
    <mergeCell ref="F123:G123"/>
    <mergeCell ref="D124:E124"/>
    <mergeCell ref="F124:G124"/>
    <mergeCell ref="D125:E125"/>
    <mergeCell ref="F125:G125"/>
    <mergeCell ref="D126:E126"/>
    <mergeCell ref="F126:G126"/>
    <mergeCell ref="D127:E127"/>
    <mergeCell ref="F127:G127"/>
    <mergeCell ref="D128:E128"/>
    <mergeCell ref="F128:G128"/>
    <mergeCell ref="B129:H129"/>
    <mergeCell ref="B130:B131"/>
    <mergeCell ref="C130:C131"/>
    <mergeCell ref="D130:H130"/>
    <mergeCell ref="M130:M131"/>
    <mergeCell ref="D131:H131"/>
    <mergeCell ref="D132:H132"/>
    <mergeCell ref="I130:I131"/>
    <mergeCell ref="J130:J131"/>
    <mergeCell ref="K130:K131"/>
    <mergeCell ref="L130:L131"/>
    <mergeCell ref="B133:H133"/>
    <mergeCell ref="B134:B135"/>
    <mergeCell ref="C134:C135"/>
    <mergeCell ref="D134:H134"/>
    <mergeCell ref="M134:M135"/>
    <mergeCell ref="D135:E135"/>
    <mergeCell ref="F135:H135"/>
    <mergeCell ref="I134:I135"/>
    <mergeCell ref="J134:J135"/>
    <mergeCell ref="K134:K135"/>
    <mergeCell ref="L134:L135"/>
    <mergeCell ref="D136:E136"/>
    <mergeCell ref="F136:H136"/>
    <mergeCell ref="D137:E137"/>
    <mergeCell ref="F137:H137"/>
    <mergeCell ref="B138:H138"/>
    <mergeCell ref="I138:M138"/>
    <mergeCell ref="B139:B140"/>
    <mergeCell ref="C139:C140"/>
    <mergeCell ref="D139:H139"/>
    <mergeCell ref="I139:I140"/>
    <mergeCell ref="J139:J140"/>
    <mergeCell ref="K139:K140"/>
    <mergeCell ref="L139:L140"/>
    <mergeCell ref="M139:M140"/>
    <mergeCell ref="D140:E140"/>
    <mergeCell ref="G140:H140"/>
    <mergeCell ref="B141:H141"/>
    <mergeCell ref="D142:E142"/>
    <mergeCell ref="G142:H142"/>
    <mergeCell ref="D143:E143"/>
    <mergeCell ref="G143:H143"/>
    <mergeCell ref="D144:E144"/>
    <mergeCell ref="G144:H144"/>
    <mergeCell ref="D145:E145"/>
    <mergeCell ref="G145:H145"/>
    <mergeCell ref="D146:E146"/>
    <mergeCell ref="G146:H146"/>
    <mergeCell ref="D147:E147"/>
    <mergeCell ref="G147:H147"/>
    <mergeCell ref="D148:E148"/>
    <mergeCell ref="G148:H148"/>
    <mergeCell ref="D149:E149"/>
    <mergeCell ref="G149:H149"/>
    <mergeCell ref="D150:E150"/>
    <mergeCell ref="G150:H150"/>
    <mergeCell ref="D151:E151"/>
    <mergeCell ref="G151:H151"/>
    <mergeCell ref="D152:E152"/>
    <mergeCell ref="G152:H152"/>
    <mergeCell ref="D153:E153"/>
    <mergeCell ref="G153:H153"/>
    <mergeCell ref="D154:E154"/>
    <mergeCell ref="G154:H154"/>
    <mergeCell ref="D155:E155"/>
    <mergeCell ref="G155:H155"/>
    <mergeCell ref="D156:E156"/>
    <mergeCell ref="G156:H156"/>
    <mergeCell ref="D157:E157"/>
    <mergeCell ref="G157:H157"/>
    <mergeCell ref="D158:E158"/>
    <mergeCell ref="G158:H158"/>
    <mergeCell ref="D159:E159"/>
    <mergeCell ref="G159:H159"/>
    <mergeCell ref="D160:E160"/>
    <mergeCell ref="G160:H160"/>
    <mergeCell ref="D161:E161"/>
    <mergeCell ref="G161:H161"/>
    <mergeCell ref="L163:L164"/>
    <mergeCell ref="M163:M164"/>
    <mergeCell ref="C164:H164"/>
    <mergeCell ref="B163:H163"/>
    <mergeCell ref="I163:I164"/>
    <mergeCell ref="J163:J164"/>
    <mergeCell ref="K163:K164"/>
    <mergeCell ref="C165:H165"/>
    <mergeCell ref="C166:H166"/>
    <mergeCell ref="B168:H168"/>
    <mergeCell ref="B169:B170"/>
    <mergeCell ref="C169:C170"/>
    <mergeCell ref="D169:H169"/>
    <mergeCell ref="M169:M170"/>
    <mergeCell ref="D170:H170"/>
    <mergeCell ref="D171:H171"/>
    <mergeCell ref="I169:I170"/>
    <mergeCell ref="J169:J170"/>
    <mergeCell ref="K169:K170"/>
    <mergeCell ref="L169:L170"/>
    <mergeCell ref="B172:H172"/>
    <mergeCell ref="B173:B174"/>
    <mergeCell ref="C173:C174"/>
    <mergeCell ref="D173:F174"/>
    <mergeCell ref="G173:H174"/>
    <mergeCell ref="M173:M174"/>
    <mergeCell ref="D175:F175"/>
    <mergeCell ref="G175:H175"/>
    <mergeCell ref="I173:I174"/>
    <mergeCell ref="J173:J174"/>
    <mergeCell ref="K173:K174"/>
    <mergeCell ref="L173:L174"/>
    <mergeCell ref="D176:F176"/>
    <mergeCell ref="G176:H176"/>
    <mergeCell ref="D177:F177"/>
    <mergeCell ref="G177:H177"/>
    <mergeCell ref="D178:F178"/>
    <mergeCell ref="G178:H178"/>
    <mergeCell ref="D179:F179"/>
    <mergeCell ref="G179:H179"/>
    <mergeCell ref="D180:F180"/>
    <mergeCell ref="G180:H180"/>
    <mergeCell ref="B182:H182"/>
    <mergeCell ref="B183:B184"/>
    <mergeCell ref="C183:C184"/>
    <mergeCell ref="D183:H183"/>
    <mergeCell ref="M183:M184"/>
    <mergeCell ref="D184:H184"/>
    <mergeCell ref="D185:F185"/>
    <mergeCell ref="G185:H185"/>
    <mergeCell ref="I183:I184"/>
    <mergeCell ref="J183:J184"/>
    <mergeCell ref="K183:K184"/>
    <mergeCell ref="L183:L184"/>
    <mergeCell ref="D186:F186"/>
    <mergeCell ref="G186:H186"/>
    <mergeCell ref="D187:F187"/>
    <mergeCell ref="G187:H187"/>
    <mergeCell ref="L190:L191"/>
    <mergeCell ref="B188:H188"/>
    <mergeCell ref="B189:B191"/>
    <mergeCell ref="C189:C191"/>
    <mergeCell ref="D189:H189"/>
    <mergeCell ref="D190:D191"/>
    <mergeCell ref="E190:E191"/>
    <mergeCell ref="F190:H190"/>
    <mergeCell ref="M190:M191"/>
    <mergeCell ref="G191:H191"/>
    <mergeCell ref="E192:E195"/>
    <mergeCell ref="G192:H192"/>
    <mergeCell ref="G193:H193"/>
    <mergeCell ref="G194:H194"/>
    <mergeCell ref="G195:H195"/>
    <mergeCell ref="I190:I191"/>
    <mergeCell ref="J190:J191"/>
    <mergeCell ref="K190:K191"/>
    <mergeCell ref="B197:H197"/>
    <mergeCell ref="B198:B199"/>
    <mergeCell ref="C198:C199"/>
    <mergeCell ref="D198:H198"/>
    <mergeCell ref="M198:M199"/>
    <mergeCell ref="D199:F199"/>
    <mergeCell ref="G199:H199"/>
    <mergeCell ref="I198:I199"/>
    <mergeCell ref="J198:J199"/>
    <mergeCell ref="K198:K199"/>
    <mergeCell ref="L198:L199"/>
    <mergeCell ref="D200:F206"/>
    <mergeCell ref="G200:H200"/>
    <mergeCell ref="G201:H201"/>
    <mergeCell ref="G202:H202"/>
    <mergeCell ref="G203:H203"/>
    <mergeCell ref="G204:H204"/>
    <mergeCell ref="G205:H205"/>
    <mergeCell ref="G206:H206"/>
    <mergeCell ref="D207:F208"/>
    <mergeCell ref="G207:H207"/>
    <mergeCell ref="G208:H208"/>
    <mergeCell ref="D209:F216"/>
    <mergeCell ref="G209:H209"/>
    <mergeCell ref="G210:H210"/>
    <mergeCell ref="G211:H211"/>
    <mergeCell ref="G212:H212"/>
    <mergeCell ref="G213:H213"/>
    <mergeCell ref="G214:H214"/>
    <mergeCell ref="G215:H215"/>
    <mergeCell ref="G216:H216"/>
    <mergeCell ref="B217:H217"/>
    <mergeCell ref="B218:B219"/>
    <mergeCell ref="C218:C219"/>
    <mergeCell ref="D218:H218"/>
    <mergeCell ref="M218:M219"/>
    <mergeCell ref="D219:E219"/>
    <mergeCell ref="G219:H219"/>
    <mergeCell ref="I218:I219"/>
    <mergeCell ref="J218:J219"/>
    <mergeCell ref="K218:K219"/>
    <mergeCell ref="L218:L219"/>
    <mergeCell ref="D220:E220"/>
    <mergeCell ref="G220:H220"/>
    <mergeCell ref="D221:E221"/>
    <mergeCell ref="G221:H221"/>
    <mergeCell ref="D222:E222"/>
    <mergeCell ref="G222:H222"/>
    <mergeCell ref="D223:E223"/>
    <mergeCell ref="G223:H223"/>
    <mergeCell ref="D224:E224"/>
    <mergeCell ref="G224:H224"/>
    <mergeCell ref="D226:H226"/>
    <mergeCell ref="D227:H227"/>
    <mergeCell ref="D228:H228"/>
    <mergeCell ref="D229:H229"/>
    <mergeCell ref="D230:H230"/>
    <mergeCell ref="B232:H232"/>
    <mergeCell ref="B233:H233"/>
    <mergeCell ref="B234:B235"/>
    <mergeCell ref="C234:C235"/>
    <mergeCell ref="D234:H234"/>
    <mergeCell ref="M234:M235"/>
    <mergeCell ref="D235:E235"/>
    <mergeCell ref="F235:G235"/>
    <mergeCell ref="I234:I235"/>
    <mergeCell ref="J234:J235"/>
    <mergeCell ref="K234:K235"/>
    <mergeCell ref="L234:L235"/>
    <mergeCell ref="D236:E236"/>
    <mergeCell ref="F236:G236"/>
    <mergeCell ref="D237:E237"/>
    <mergeCell ref="F237:G237"/>
    <mergeCell ref="D238:E238"/>
    <mergeCell ref="F238:G238"/>
    <mergeCell ref="D239:E239"/>
    <mergeCell ref="F239:G239"/>
    <mergeCell ref="B242:B243"/>
    <mergeCell ref="C242:C243"/>
    <mergeCell ref="D242:H242"/>
    <mergeCell ref="I242:I243"/>
    <mergeCell ref="D243:E243"/>
    <mergeCell ref="F243:G243"/>
    <mergeCell ref="L242:L243"/>
    <mergeCell ref="M242:M243"/>
    <mergeCell ref="D245:E245"/>
    <mergeCell ref="F245:G245"/>
    <mergeCell ref="D244:E244"/>
    <mergeCell ref="F244:G244"/>
    <mergeCell ref="J242:J243"/>
    <mergeCell ref="K242:K243"/>
    <mergeCell ref="D246:E246"/>
    <mergeCell ref="F246:G246"/>
    <mergeCell ref="D247:E247"/>
    <mergeCell ref="F247:G247"/>
    <mergeCell ref="D248:E248"/>
    <mergeCell ref="F248:G248"/>
    <mergeCell ref="D249:E249"/>
    <mergeCell ref="F249:G249"/>
    <mergeCell ref="D250:E250"/>
    <mergeCell ref="F250:G250"/>
    <mergeCell ref="D251:E251"/>
    <mergeCell ref="F251:G251"/>
    <mergeCell ref="D252:E252"/>
    <mergeCell ref="F252:G252"/>
    <mergeCell ref="D253:E253"/>
    <mergeCell ref="F253:G253"/>
    <mergeCell ref="D254:E254"/>
    <mergeCell ref="F254:G254"/>
    <mergeCell ref="B255:H255"/>
    <mergeCell ref="D256:E256"/>
    <mergeCell ref="F256:H256"/>
    <mergeCell ref="D257:E259"/>
    <mergeCell ref="F257:H257"/>
    <mergeCell ref="F258:H258"/>
    <mergeCell ref="F259:H259"/>
    <mergeCell ref="D260:E260"/>
    <mergeCell ref="F260:H260"/>
    <mergeCell ref="D261:E262"/>
    <mergeCell ref="F261:H261"/>
    <mergeCell ref="F262:H262"/>
    <mergeCell ref="D263:E263"/>
    <mergeCell ref="F263:H263"/>
    <mergeCell ref="D264:E264"/>
    <mergeCell ref="F264:H264"/>
    <mergeCell ref="B265:H265"/>
    <mergeCell ref="D266:H266"/>
    <mergeCell ref="D267:H267"/>
    <mergeCell ref="D268:H268"/>
    <mergeCell ref="D269:H269"/>
    <mergeCell ref="D270:H270"/>
    <mergeCell ref="D271:H271"/>
    <mergeCell ref="D272:H272"/>
    <mergeCell ref="B273:H273"/>
    <mergeCell ref="D274:H274"/>
    <mergeCell ref="D275:H275"/>
    <mergeCell ref="D276:H276"/>
    <mergeCell ref="B278:H278"/>
    <mergeCell ref="B279:B280"/>
    <mergeCell ref="C279:C280"/>
    <mergeCell ref="D279:H279"/>
    <mergeCell ref="M279:M280"/>
    <mergeCell ref="D280:E280"/>
    <mergeCell ref="G280:H280"/>
    <mergeCell ref="I279:I280"/>
    <mergeCell ref="J279:J280"/>
    <mergeCell ref="K279:K280"/>
    <mergeCell ref="L279:L280"/>
    <mergeCell ref="D281:E281"/>
    <mergeCell ref="G281:H281"/>
    <mergeCell ref="D282:E282"/>
    <mergeCell ref="G282:H282"/>
    <mergeCell ref="D283:E283"/>
    <mergeCell ref="G283:H283"/>
    <mergeCell ref="D284:E284"/>
    <mergeCell ref="G284:H284"/>
    <mergeCell ref="D285:E285"/>
    <mergeCell ref="G285:H285"/>
    <mergeCell ref="D286:E286"/>
    <mergeCell ref="G286:H286"/>
    <mergeCell ref="D287:E287"/>
    <mergeCell ref="G287:H287"/>
    <mergeCell ref="D288:E288"/>
    <mergeCell ref="G288:H288"/>
    <mergeCell ref="D289:E289"/>
    <mergeCell ref="G289:H289"/>
    <mergeCell ref="B290:H290"/>
    <mergeCell ref="B291:B292"/>
    <mergeCell ref="C291:C292"/>
    <mergeCell ref="D291:H291"/>
    <mergeCell ref="M291:M292"/>
    <mergeCell ref="D292:E292"/>
    <mergeCell ref="F292:H292"/>
    <mergeCell ref="I291:I292"/>
    <mergeCell ref="J291:J292"/>
    <mergeCell ref="K291:K292"/>
    <mergeCell ref="L291:L292"/>
    <mergeCell ref="D293:E293"/>
    <mergeCell ref="F293:H293"/>
    <mergeCell ref="D294:E294"/>
    <mergeCell ref="F294:H294"/>
    <mergeCell ref="D295:E295"/>
    <mergeCell ref="F295:H295"/>
    <mergeCell ref="D296:E296"/>
    <mergeCell ref="F296:H296"/>
    <mergeCell ref="B297:H297"/>
    <mergeCell ref="B298:B299"/>
    <mergeCell ref="C298:C299"/>
    <mergeCell ref="D298:H298"/>
    <mergeCell ref="M298:M299"/>
    <mergeCell ref="D299:H299"/>
    <mergeCell ref="D300:H300"/>
    <mergeCell ref="I298:I299"/>
    <mergeCell ref="J298:J299"/>
    <mergeCell ref="K298:K299"/>
    <mergeCell ref="L298:L299"/>
    <mergeCell ref="D301:H301"/>
    <mergeCell ref="D302:H302"/>
    <mergeCell ref="D303:H303"/>
    <mergeCell ref="D304:H304"/>
    <mergeCell ref="D305:H305"/>
    <mergeCell ref="D306:H306"/>
    <mergeCell ref="D307:H307"/>
    <mergeCell ref="D308:H308"/>
    <mergeCell ref="D309:H309"/>
    <mergeCell ref="D310:H310"/>
    <mergeCell ref="D311:H311"/>
    <mergeCell ref="D312:H312"/>
    <mergeCell ref="D313:H313"/>
    <mergeCell ref="D314:H314"/>
    <mergeCell ref="B316:H316"/>
    <mergeCell ref="B317:B318"/>
    <mergeCell ref="C317:C318"/>
    <mergeCell ref="D317:H317"/>
    <mergeCell ref="M317:M318"/>
    <mergeCell ref="D318:E318"/>
    <mergeCell ref="D319:E319"/>
    <mergeCell ref="I317:I318"/>
    <mergeCell ref="J317:J318"/>
    <mergeCell ref="K317:K318"/>
    <mergeCell ref="L317:L318"/>
    <mergeCell ref="D320:E320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0:E330"/>
    <mergeCell ref="B332:H332"/>
    <mergeCell ref="B333:B334"/>
    <mergeCell ref="C333:C334"/>
    <mergeCell ref="D333:H333"/>
    <mergeCell ref="I333:I334"/>
    <mergeCell ref="D334:E334"/>
    <mergeCell ref="L333:L334"/>
    <mergeCell ref="M333:M334"/>
    <mergeCell ref="D337:E337"/>
    <mergeCell ref="D338:E338"/>
    <mergeCell ref="D335:E335"/>
    <mergeCell ref="D336:E336"/>
    <mergeCell ref="J333:J334"/>
    <mergeCell ref="K333:K334"/>
    <mergeCell ref="D339:E339"/>
    <mergeCell ref="D340:E340"/>
    <mergeCell ref="D341:E341"/>
    <mergeCell ref="D342:E342"/>
    <mergeCell ref="D343:E343"/>
    <mergeCell ref="D344:E344"/>
    <mergeCell ref="D345:E345"/>
    <mergeCell ref="B346:H346"/>
    <mergeCell ref="D347:E347"/>
    <mergeCell ref="F347:H347"/>
    <mergeCell ref="D348:E348"/>
    <mergeCell ref="F348:H348"/>
    <mergeCell ref="D349:E349"/>
    <mergeCell ref="F349:H349"/>
    <mergeCell ref="D350:E350"/>
    <mergeCell ref="F350:H350"/>
    <mergeCell ref="D351:E351"/>
    <mergeCell ref="F351:H351"/>
    <mergeCell ref="D352:E352"/>
    <mergeCell ref="F352:H352"/>
    <mergeCell ref="D353:E353"/>
    <mergeCell ref="F353:H353"/>
    <mergeCell ref="D354:E354"/>
    <mergeCell ref="F354:H354"/>
    <mergeCell ref="D355:E355"/>
    <mergeCell ref="F355:H355"/>
    <mergeCell ref="D356:E356"/>
    <mergeCell ref="F356:H356"/>
    <mergeCell ref="D357:E357"/>
    <mergeCell ref="F357:H357"/>
    <mergeCell ref="D358:E358"/>
    <mergeCell ref="F358:H358"/>
    <mergeCell ref="B359:H359"/>
    <mergeCell ref="B360:B362"/>
    <mergeCell ref="C360:C362"/>
    <mergeCell ref="D360:H360"/>
    <mergeCell ref="D361:E362"/>
    <mergeCell ref="F361:F362"/>
    <mergeCell ref="G361:G362"/>
    <mergeCell ref="H361:H362"/>
    <mergeCell ref="M361:M362"/>
    <mergeCell ref="D363:E363"/>
    <mergeCell ref="D364:E364"/>
    <mergeCell ref="I361:I362"/>
    <mergeCell ref="J361:J362"/>
    <mergeCell ref="K361:K362"/>
    <mergeCell ref="L361:L362"/>
    <mergeCell ref="D365:E365"/>
    <mergeCell ref="D366:E366"/>
    <mergeCell ref="D367:E367"/>
    <mergeCell ref="D368:E368"/>
    <mergeCell ref="D369:E369"/>
    <mergeCell ref="D370:E370"/>
    <mergeCell ref="D371:E371"/>
    <mergeCell ref="B372:H372"/>
    <mergeCell ref="D377:H377"/>
    <mergeCell ref="I377:I378"/>
    <mergeCell ref="D378:H378"/>
    <mergeCell ref="C373:H373"/>
    <mergeCell ref="C374:H374"/>
    <mergeCell ref="C375:H375"/>
    <mergeCell ref="B376:H376"/>
    <mergeCell ref="L377:L378"/>
    <mergeCell ref="M377:M378"/>
    <mergeCell ref="D381:H381"/>
    <mergeCell ref="B382:H382"/>
    <mergeCell ref="D379:H379"/>
    <mergeCell ref="D380:H380"/>
    <mergeCell ref="J377:J378"/>
    <mergeCell ref="K377:K378"/>
    <mergeCell ref="B377:B378"/>
    <mergeCell ref="C377:C378"/>
    <mergeCell ref="B383:B384"/>
    <mergeCell ref="C383:C384"/>
    <mergeCell ref="D383:H383"/>
    <mergeCell ref="M383:M384"/>
    <mergeCell ref="D384:H384"/>
    <mergeCell ref="L383:L384"/>
    <mergeCell ref="D385:H385"/>
    <mergeCell ref="I383:I384"/>
    <mergeCell ref="J383:J384"/>
    <mergeCell ref="K383:K384"/>
    <mergeCell ref="B386:H386"/>
    <mergeCell ref="D387:H387"/>
    <mergeCell ref="D388:H388"/>
    <mergeCell ref="D389:H389"/>
    <mergeCell ref="D390:H390"/>
    <mergeCell ref="D391:H391"/>
    <mergeCell ref="D392:H392"/>
    <mergeCell ref="D393:H393"/>
    <mergeCell ref="B394:H394"/>
    <mergeCell ref="B395:B396"/>
    <mergeCell ref="C395:C396"/>
    <mergeCell ref="D395:H396"/>
    <mergeCell ref="M395:M396"/>
    <mergeCell ref="D397:H397"/>
    <mergeCell ref="D398:H398"/>
    <mergeCell ref="I395:I396"/>
    <mergeCell ref="J395:J396"/>
    <mergeCell ref="K395:K396"/>
    <mergeCell ref="L395:L396"/>
    <mergeCell ref="D399:H399"/>
    <mergeCell ref="D400:H400"/>
    <mergeCell ref="D401:H401"/>
    <mergeCell ref="D402:H402"/>
    <mergeCell ref="D403:H403"/>
    <mergeCell ref="D404:H404"/>
    <mergeCell ref="D405:H405"/>
    <mergeCell ref="B406:H406"/>
    <mergeCell ref="B407:H407"/>
    <mergeCell ref="B408:B409"/>
    <mergeCell ref="C408:C409"/>
    <mergeCell ref="D408:H408"/>
    <mergeCell ref="M408:M409"/>
    <mergeCell ref="D409:F409"/>
    <mergeCell ref="G409:H409"/>
    <mergeCell ref="I408:I409"/>
    <mergeCell ref="J408:J409"/>
    <mergeCell ref="K408:K409"/>
    <mergeCell ref="L408:L409"/>
    <mergeCell ref="D410:F410"/>
    <mergeCell ref="G410:H410"/>
    <mergeCell ref="D411:F411"/>
    <mergeCell ref="G411:H411"/>
    <mergeCell ref="D412:F412"/>
    <mergeCell ref="G412:H414"/>
    <mergeCell ref="D413:F413"/>
    <mergeCell ref="D414:F414"/>
    <mergeCell ref="D415:F415"/>
    <mergeCell ref="G415:H420"/>
    <mergeCell ref="D416:F416"/>
    <mergeCell ref="D417:F417"/>
    <mergeCell ref="D418:F418"/>
    <mergeCell ref="D419:F419"/>
    <mergeCell ref="D420:F420"/>
    <mergeCell ref="D421:F421"/>
    <mergeCell ref="G421:H425"/>
    <mergeCell ref="D422:F422"/>
    <mergeCell ref="D423:F423"/>
    <mergeCell ref="D424:F424"/>
    <mergeCell ref="D425:F425"/>
    <mergeCell ref="B427:H427"/>
    <mergeCell ref="B428:B429"/>
    <mergeCell ref="C428:C429"/>
    <mergeCell ref="D428:H428"/>
    <mergeCell ref="M428:M429"/>
    <mergeCell ref="D429:F429"/>
    <mergeCell ref="G429:H429"/>
    <mergeCell ref="I428:I429"/>
    <mergeCell ref="J428:J429"/>
    <mergeCell ref="K428:K429"/>
    <mergeCell ref="L428:L429"/>
    <mergeCell ref="D430:F430"/>
    <mergeCell ref="G430:H430"/>
    <mergeCell ref="D431:F431"/>
    <mergeCell ref="G431:H431"/>
    <mergeCell ref="D432:F432"/>
    <mergeCell ref="G432:H434"/>
    <mergeCell ref="D433:F433"/>
    <mergeCell ref="D434:F434"/>
    <mergeCell ref="D435:F435"/>
    <mergeCell ref="G435:H440"/>
    <mergeCell ref="D436:F436"/>
    <mergeCell ref="D437:F437"/>
    <mergeCell ref="D438:F438"/>
    <mergeCell ref="D439:F439"/>
    <mergeCell ref="D440:F440"/>
    <mergeCell ref="D441:F441"/>
    <mergeCell ref="G441:H445"/>
    <mergeCell ref="D442:F442"/>
    <mergeCell ref="D443:F443"/>
    <mergeCell ref="D444:F444"/>
    <mergeCell ref="D445:F445"/>
    <mergeCell ref="B446:H446"/>
    <mergeCell ref="B447:B448"/>
    <mergeCell ref="C447:C448"/>
    <mergeCell ref="D447:H447"/>
    <mergeCell ref="M447:M448"/>
    <mergeCell ref="D448:H448"/>
    <mergeCell ref="D449:H449"/>
    <mergeCell ref="I447:I448"/>
    <mergeCell ref="J447:J448"/>
    <mergeCell ref="K447:K448"/>
    <mergeCell ref="L447:L448"/>
    <mergeCell ref="D450:H450"/>
    <mergeCell ref="D451:H451"/>
    <mergeCell ref="D452:H452"/>
    <mergeCell ref="D453:H453"/>
    <mergeCell ref="D454:H454"/>
    <mergeCell ref="D455:H455"/>
    <mergeCell ref="D456:H456"/>
    <mergeCell ref="D457:H457"/>
    <mergeCell ref="D458:H458"/>
    <mergeCell ref="D459:H459"/>
    <mergeCell ref="D460:H460"/>
    <mergeCell ref="D461:H461"/>
    <mergeCell ref="D462:H462"/>
    <mergeCell ref="D463:H463"/>
    <mergeCell ref="D464:H464"/>
    <mergeCell ref="D465:H465"/>
    <mergeCell ref="D466:H466"/>
    <mergeCell ref="D467:H467"/>
    <mergeCell ref="D468:H468"/>
    <mergeCell ref="D469:H469"/>
    <mergeCell ref="D470:H470"/>
    <mergeCell ref="D471:H471"/>
    <mergeCell ref="D472:H472"/>
    <mergeCell ref="D473:H473"/>
    <mergeCell ref="D474:H474"/>
    <mergeCell ref="D475:H475"/>
    <mergeCell ref="D476:H476"/>
    <mergeCell ref="D477:H477"/>
    <mergeCell ref="D478:H478"/>
    <mergeCell ref="D479:H479"/>
    <mergeCell ref="D480:H480"/>
    <mergeCell ref="D481:H481"/>
    <mergeCell ref="D482:H482"/>
    <mergeCell ref="D483:H483"/>
    <mergeCell ref="D484:H484"/>
    <mergeCell ref="D485:H485"/>
    <mergeCell ref="B486:H486"/>
    <mergeCell ref="B487:B488"/>
    <mergeCell ref="C487:C488"/>
    <mergeCell ref="D487:H487"/>
    <mergeCell ref="M487:M488"/>
    <mergeCell ref="D488:H488"/>
    <mergeCell ref="D489:H489"/>
    <mergeCell ref="I487:I488"/>
    <mergeCell ref="J487:J488"/>
    <mergeCell ref="K487:K488"/>
    <mergeCell ref="L487:L488"/>
    <mergeCell ref="D490:H490"/>
    <mergeCell ref="D491:H491"/>
    <mergeCell ref="D492:H492"/>
    <mergeCell ref="D493:H493"/>
    <mergeCell ref="D494:H494"/>
    <mergeCell ref="D495:H495"/>
    <mergeCell ref="B496:H496"/>
    <mergeCell ref="B497:B498"/>
    <mergeCell ref="C497:C498"/>
    <mergeCell ref="D497:H497"/>
    <mergeCell ref="M497:M498"/>
    <mergeCell ref="D498:H498"/>
    <mergeCell ref="D499:H499"/>
    <mergeCell ref="I497:I498"/>
    <mergeCell ref="J497:J498"/>
    <mergeCell ref="K497:K498"/>
    <mergeCell ref="L497:L498"/>
    <mergeCell ref="D500:H500"/>
    <mergeCell ref="B501:H501"/>
    <mergeCell ref="B502:B503"/>
    <mergeCell ref="C502:C503"/>
    <mergeCell ref="D502:H502"/>
    <mergeCell ref="M502:M503"/>
    <mergeCell ref="D503:F503"/>
    <mergeCell ref="G503:H503"/>
    <mergeCell ref="I502:I503"/>
    <mergeCell ref="J502:J503"/>
    <mergeCell ref="K502:K503"/>
    <mergeCell ref="L502:L503"/>
    <mergeCell ref="D504:F504"/>
    <mergeCell ref="G504:H504"/>
    <mergeCell ref="D505:F505"/>
    <mergeCell ref="G505:H505"/>
    <mergeCell ref="D506:F506"/>
    <mergeCell ref="G506:H506"/>
    <mergeCell ref="D507:F507"/>
    <mergeCell ref="G507:H507"/>
    <mergeCell ref="B508:H508"/>
    <mergeCell ref="B509:H509"/>
    <mergeCell ref="B510:B511"/>
    <mergeCell ref="C510:C511"/>
    <mergeCell ref="D510:H510"/>
    <mergeCell ref="M510:M511"/>
    <mergeCell ref="D511:F511"/>
    <mergeCell ref="G511:H511"/>
    <mergeCell ref="I510:I511"/>
    <mergeCell ref="J510:J511"/>
    <mergeCell ref="K510:K511"/>
    <mergeCell ref="L510:L511"/>
    <mergeCell ref="D512:F512"/>
    <mergeCell ref="G512:H512"/>
    <mergeCell ref="D513:F513"/>
    <mergeCell ref="G513:H513"/>
    <mergeCell ref="D514:F514"/>
    <mergeCell ref="G514:H514"/>
    <mergeCell ref="D515:F515"/>
    <mergeCell ref="G515:H515"/>
    <mergeCell ref="D516:F516"/>
    <mergeCell ref="G516:H516"/>
    <mergeCell ref="D517:F517"/>
    <mergeCell ref="G517:H517"/>
    <mergeCell ref="D518:F518"/>
    <mergeCell ref="G518:H518"/>
    <mergeCell ref="D519:F519"/>
    <mergeCell ref="G519:H519"/>
    <mergeCell ref="D520:F520"/>
    <mergeCell ref="G520:H520"/>
    <mergeCell ref="D521:F521"/>
    <mergeCell ref="G521:H521"/>
    <mergeCell ref="D522:F522"/>
    <mergeCell ref="G522:H522"/>
    <mergeCell ref="D523:F523"/>
    <mergeCell ref="G523:H523"/>
    <mergeCell ref="D524:F524"/>
    <mergeCell ref="G524:H524"/>
    <mergeCell ref="D525:F525"/>
    <mergeCell ref="G525:H525"/>
    <mergeCell ref="D526:F526"/>
    <mergeCell ref="G526:H526"/>
    <mergeCell ref="D527:F527"/>
    <mergeCell ref="G527:H527"/>
    <mergeCell ref="D528:F528"/>
    <mergeCell ref="G528:H528"/>
    <mergeCell ref="B530:H530"/>
    <mergeCell ref="B531:B532"/>
    <mergeCell ref="C531:C532"/>
    <mergeCell ref="D531:H531"/>
    <mergeCell ref="M531:M532"/>
    <mergeCell ref="D532:F532"/>
    <mergeCell ref="G532:H532"/>
    <mergeCell ref="I531:I532"/>
    <mergeCell ref="J531:J532"/>
    <mergeCell ref="K531:K532"/>
    <mergeCell ref="L531:L532"/>
    <mergeCell ref="D533:F533"/>
    <mergeCell ref="G533:H533"/>
    <mergeCell ref="D534:F534"/>
    <mergeCell ref="G534:H534"/>
    <mergeCell ref="D535:F535"/>
    <mergeCell ref="G535:H535"/>
    <mergeCell ref="D536:F536"/>
    <mergeCell ref="G536:H536"/>
    <mergeCell ref="D537:F537"/>
    <mergeCell ref="G537:H537"/>
    <mergeCell ref="D538:F538"/>
    <mergeCell ref="G538:H538"/>
    <mergeCell ref="D539:F539"/>
    <mergeCell ref="G539:H539"/>
    <mergeCell ref="D540:F540"/>
    <mergeCell ref="G540:H540"/>
    <mergeCell ref="D541:F541"/>
    <mergeCell ref="G541:H541"/>
    <mergeCell ref="D542:F542"/>
    <mergeCell ref="G542:H542"/>
    <mergeCell ref="D543:F543"/>
    <mergeCell ref="G543:H543"/>
    <mergeCell ref="D544:F544"/>
    <mergeCell ref="G544:H544"/>
    <mergeCell ref="D545:F545"/>
    <mergeCell ref="G545:H545"/>
    <mergeCell ref="D546:F546"/>
    <mergeCell ref="G546:H546"/>
    <mergeCell ref="D547:F547"/>
    <mergeCell ref="G547:H547"/>
    <mergeCell ref="D548:F548"/>
    <mergeCell ref="G548:H548"/>
    <mergeCell ref="B550:H550"/>
    <mergeCell ref="B551:B552"/>
    <mergeCell ref="C551:C552"/>
    <mergeCell ref="D551:H551"/>
    <mergeCell ref="M551:M552"/>
    <mergeCell ref="D552:E552"/>
    <mergeCell ref="F552:G552"/>
    <mergeCell ref="I551:I552"/>
    <mergeCell ref="J551:J552"/>
    <mergeCell ref="K551:K552"/>
    <mergeCell ref="L551:L552"/>
    <mergeCell ref="D553:E553"/>
    <mergeCell ref="F553:G553"/>
    <mergeCell ref="D554:E554"/>
    <mergeCell ref="F554:G554"/>
    <mergeCell ref="D555:E555"/>
    <mergeCell ref="F555:G555"/>
    <mergeCell ref="D556:E556"/>
    <mergeCell ref="F556:G556"/>
    <mergeCell ref="B557:H557"/>
    <mergeCell ref="B558:H558"/>
    <mergeCell ref="B559:B560"/>
    <mergeCell ref="C559:C560"/>
    <mergeCell ref="D559:H559"/>
    <mergeCell ref="M559:M560"/>
    <mergeCell ref="D560:E560"/>
    <mergeCell ref="F560:G560"/>
    <mergeCell ref="I559:I560"/>
    <mergeCell ref="J559:J560"/>
    <mergeCell ref="K559:K560"/>
    <mergeCell ref="L559:L560"/>
    <mergeCell ref="D561:E561"/>
    <mergeCell ref="F561:G561"/>
    <mergeCell ref="D562:E562"/>
    <mergeCell ref="F562:G562"/>
    <mergeCell ref="D563:E563"/>
    <mergeCell ref="F563:G563"/>
    <mergeCell ref="D564:E564"/>
    <mergeCell ref="F564:G564"/>
    <mergeCell ref="D565:E565"/>
    <mergeCell ref="F565:G565"/>
    <mergeCell ref="D566:E566"/>
    <mergeCell ref="F566:G566"/>
    <mergeCell ref="D567:E567"/>
    <mergeCell ref="F567:G567"/>
    <mergeCell ref="B568:H568"/>
    <mergeCell ref="B569:B570"/>
    <mergeCell ref="C569:C570"/>
    <mergeCell ref="D569:H569"/>
    <mergeCell ref="M569:M570"/>
    <mergeCell ref="D570:E570"/>
    <mergeCell ref="F570:G570"/>
    <mergeCell ref="I569:I570"/>
    <mergeCell ref="J569:J570"/>
    <mergeCell ref="K569:K570"/>
    <mergeCell ref="L569:L570"/>
    <mergeCell ref="D571:E571"/>
    <mergeCell ref="F571:G571"/>
    <mergeCell ref="D572:E572"/>
    <mergeCell ref="F572:G572"/>
    <mergeCell ref="D573:E573"/>
    <mergeCell ref="F573:G573"/>
    <mergeCell ref="D574:E574"/>
    <mergeCell ref="F574:G574"/>
    <mergeCell ref="D575:E575"/>
    <mergeCell ref="F575:G575"/>
    <mergeCell ref="D576:E576"/>
    <mergeCell ref="F576:G576"/>
    <mergeCell ref="D577:E577"/>
    <mergeCell ref="F577:G577"/>
    <mergeCell ref="B578:H578"/>
    <mergeCell ref="D579:E579"/>
    <mergeCell ref="F579:G579"/>
    <mergeCell ref="D580:E580"/>
    <mergeCell ref="F580:G580"/>
    <mergeCell ref="B581:H581"/>
    <mergeCell ref="B582:B583"/>
    <mergeCell ref="C582:C583"/>
    <mergeCell ref="D582:H582"/>
    <mergeCell ref="M582:M583"/>
    <mergeCell ref="D583:H583"/>
    <mergeCell ref="D584:H584"/>
    <mergeCell ref="I582:I583"/>
    <mergeCell ref="J582:J583"/>
    <mergeCell ref="K582:K583"/>
    <mergeCell ref="L582:L583"/>
    <mergeCell ref="D585:H585"/>
    <mergeCell ref="D586:H586"/>
    <mergeCell ref="D587:H587"/>
    <mergeCell ref="B588:H588"/>
    <mergeCell ref="B589:B590"/>
    <mergeCell ref="C589:C590"/>
    <mergeCell ref="D589:H589"/>
    <mergeCell ref="I589:I590"/>
    <mergeCell ref="D590:H590"/>
    <mergeCell ref="L589:L590"/>
    <mergeCell ref="M589:M590"/>
    <mergeCell ref="D593:H593"/>
    <mergeCell ref="D594:H594"/>
    <mergeCell ref="D591:H591"/>
    <mergeCell ref="D592:H592"/>
    <mergeCell ref="J589:J590"/>
    <mergeCell ref="K589:K590"/>
    <mergeCell ref="D595:H595"/>
    <mergeCell ref="D596:H596"/>
    <mergeCell ref="D597:H597"/>
    <mergeCell ref="D598:H598"/>
    <mergeCell ref="D599:H599"/>
    <mergeCell ref="B600:H600"/>
    <mergeCell ref="D601:H601"/>
    <mergeCell ref="B602:H602"/>
    <mergeCell ref="B603:H603"/>
    <mergeCell ref="B604:H604"/>
    <mergeCell ref="D605:H605"/>
    <mergeCell ref="B606:H606"/>
    <mergeCell ref="B607:B608"/>
    <mergeCell ref="C607:C608"/>
    <mergeCell ref="D607:H607"/>
    <mergeCell ref="M607:M608"/>
    <mergeCell ref="D608:E608"/>
    <mergeCell ref="L607:L608"/>
    <mergeCell ref="D609:E609"/>
    <mergeCell ref="I607:I608"/>
    <mergeCell ref="J607:J608"/>
    <mergeCell ref="K607:K608"/>
    <mergeCell ref="D610:E610"/>
    <mergeCell ref="D611:E611"/>
    <mergeCell ref="D612:E612"/>
    <mergeCell ref="D614:E614"/>
    <mergeCell ref="D613:E613"/>
    <mergeCell ref="B615:H615"/>
    <mergeCell ref="B616:B617"/>
    <mergeCell ref="C616:C617"/>
    <mergeCell ref="D616:H616"/>
    <mergeCell ref="M616:M617"/>
    <mergeCell ref="D617:H617"/>
    <mergeCell ref="D618:H618"/>
    <mergeCell ref="I616:I617"/>
    <mergeCell ref="J616:J617"/>
    <mergeCell ref="K616:K617"/>
    <mergeCell ref="L616:L617"/>
    <mergeCell ref="D619:H619"/>
    <mergeCell ref="D620:H620"/>
    <mergeCell ref="D621:H621"/>
    <mergeCell ref="D622:H622"/>
    <mergeCell ref="D623:H623"/>
    <mergeCell ref="B624:H624"/>
    <mergeCell ref="B625:B626"/>
    <mergeCell ref="C625:C626"/>
    <mergeCell ref="D625:H625"/>
    <mergeCell ref="M625:M626"/>
    <mergeCell ref="D626:E626"/>
    <mergeCell ref="F626:H626"/>
    <mergeCell ref="I625:I626"/>
    <mergeCell ref="J625:J626"/>
    <mergeCell ref="K625:K626"/>
    <mergeCell ref="L625:L626"/>
    <mergeCell ref="D627:E627"/>
    <mergeCell ref="F627:H627"/>
    <mergeCell ref="D628:E628"/>
    <mergeCell ref="F628:H628"/>
    <mergeCell ref="D629:E629"/>
    <mergeCell ref="F629:H629"/>
    <mergeCell ref="D630:E630"/>
    <mergeCell ref="F630:H630"/>
    <mergeCell ref="D631:E631"/>
    <mergeCell ref="F631:H631"/>
    <mergeCell ref="D632:E632"/>
    <mergeCell ref="F632:H632"/>
    <mergeCell ref="D633:E633"/>
    <mergeCell ref="F633:H633"/>
    <mergeCell ref="D634:E634"/>
    <mergeCell ref="F634:H634"/>
    <mergeCell ref="B636:H636"/>
    <mergeCell ref="B637:B638"/>
    <mergeCell ref="C637:D638"/>
    <mergeCell ref="E637:H637"/>
    <mergeCell ref="M637:M638"/>
    <mergeCell ref="F638:H638"/>
    <mergeCell ref="C639:D639"/>
    <mergeCell ref="F639:H639"/>
    <mergeCell ref="I637:I638"/>
    <mergeCell ref="J637:J638"/>
    <mergeCell ref="K637:K638"/>
    <mergeCell ref="L637:L638"/>
    <mergeCell ref="C640:D640"/>
    <mergeCell ref="F640:H640"/>
    <mergeCell ref="C641:D641"/>
    <mergeCell ref="F641:H641"/>
    <mergeCell ref="C642:D642"/>
    <mergeCell ref="F642:H642"/>
    <mergeCell ref="C643:D643"/>
    <mergeCell ref="F643:H643"/>
    <mergeCell ref="C644:D644"/>
    <mergeCell ref="F644:H644"/>
    <mergeCell ref="C645:D645"/>
    <mergeCell ref="F645:H645"/>
    <mergeCell ref="C646:D646"/>
    <mergeCell ref="F646:H646"/>
    <mergeCell ref="C647:D647"/>
    <mergeCell ref="F647:H647"/>
    <mergeCell ref="C648:D648"/>
    <mergeCell ref="F648:H648"/>
    <mergeCell ref="C649:D649"/>
    <mergeCell ref="F649:H649"/>
    <mergeCell ref="C650:D650"/>
    <mergeCell ref="F650:H650"/>
    <mergeCell ref="C651:D651"/>
    <mergeCell ref="F651:H651"/>
    <mergeCell ref="C652:D652"/>
    <mergeCell ref="F652:H652"/>
    <mergeCell ref="C653:D653"/>
    <mergeCell ref="F653:H653"/>
    <mergeCell ref="C654:D654"/>
    <mergeCell ref="F654:H654"/>
    <mergeCell ref="C655:D655"/>
    <mergeCell ref="F655:H655"/>
    <mergeCell ref="C656:D656"/>
    <mergeCell ref="F656:H656"/>
    <mergeCell ref="C657:D657"/>
    <mergeCell ref="F657:H657"/>
    <mergeCell ref="C658:D658"/>
    <mergeCell ref="F658:H658"/>
    <mergeCell ref="C659:D659"/>
    <mergeCell ref="F659:H659"/>
    <mergeCell ref="C660:D660"/>
    <mergeCell ref="F660:H660"/>
    <mergeCell ref="C661:D661"/>
    <mergeCell ref="F661:H661"/>
    <mergeCell ref="B663:H663"/>
    <mergeCell ref="B664:B665"/>
    <mergeCell ref="C664:F665"/>
    <mergeCell ref="G664:H665"/>
    <mergeCell ref="M664:M665"/>
    <mergeCell ref="C666:F666"/>
    <mergeCell ref="G666:H666"/>
    <mergeCell ref="I664:I665"/>
    <mergeCell ref="J664:J665"/>
    <mergeCell ref="K664:K665"/>
    <mergeCell ref="L664:L665"/>
    <mergeCell ref="C667:F667"/>
    <mergeCell ref="G667:H667"/>
    <mergeCell ref="C668:F668"/>
    <mergeCell ref="G668:H668"/>
    <mergeCell ref="C669:F669"/>
    <mergeCell ref="G669:H669"/>
    <mergeCell ref="C670:F670"/>
    <mergeCell ref="G670:H670"/>
    <mergeCell ref="B672:H672"/>
    <mergeCell ref="B673:B674"/>
    <mergeCell ref="C673:C674"/>
    <mergeCell ref="D673:H673"/>
    <mergeCell ref="M673:M674"/>
    <mergeCell ref="D674:E674"/>
    <mergeCell ref="D675:E675"/>
    <mergeCell ref="I673:I674"/>
    <mergeCell ref="J673:J674"/>
    <mergeCell ref="K673:K674"/>
    <mergeCell ref="L673:L674"/>
    <mergeCell ref="D676:E676"/>
    <mergeCell ref="D677:E677"/>
    <mergeCell ref="D678:E678"/>
    <mergeCell ref="D679:E679"/>
    <mergeCell ref="D680:E680"/>
    <mergeCell ref="D681:E681"/>
    <mergeCell ref="D682:E682"/>
    <mergeCell ref="D683:E683"/>
    <mergeCell ref="D684:E684"/>
    <mergeCell ref="D685:E685"/>
    <mergeCell ref="D686:E686"/>
    <mergeCell ref="D687:E687"/>
    <mergeCell ref="D688:E688"/>
    <mergeCell ref="D689:E689"/>
    <mergeCell ref="D690:E690"/>
    <mergeCell ref="D691:E691"/>
    <mergeCell ref="D692:E692"/>
    <mergeCell ref="D693:E693"/>
    <mergeCell ref="D694:E694"/>
    <mergeCell ref="D695:E695"/>
    <mergeCell ref="D696:E696"/>
    <mergeCell ref="D697:E697"/>
    <mergeCell ref="D698:E698"/>
    <mergeCell ref="D699:E699"/>
    <mergeCell ref="D700:E700"/>
    <mergeCell ref="B702:H702"/>
    <mergeCell ref="B703:B704"/>
    <mergeCell ref="C703:C704"/>
    <mergeCell ref="D703:H703"/>
    <mergeCell ref="M703:M704"/>
    <mergeCell ref="D704:E704"/>
    <mergeCell ref="D705:E705"/>
    <mergeCell ref="I703:I704"/>
    <mergeCell ref="J703:J704"/>
    <mergeCell ref="K703:K704"/>
    <mergeCell ref="L703:L704"/>
    <mergeCell ref="D706:E706"/>
    <mergeCell ref="D707:E707"/>
    <mergeCell ref="D708:E708"/>
    <mergeCell ref="B709:H709"/>
    <mergeCell ref="B710:B711"/>
    <mergeCell ref="C710:C711"/>
    <mergeCell ref="D710:H710"/>
    <mergeCell ref="I710:I711"/>
    <mergeCell ref="D711:F711"/>
    <mergeCell ref="G711:H711"/>
    <mergeCell ref="L710:L711"/>
    <mergeCell ref="M710:M711"/>
    <mergeCell ref="D713:F713"/>
    <mergeCell ref="G713:H713"/>
    <mergeCell ref="D712:F712"/>
    <mergeCell ref="G712:H712"/>
    <mergeCell ref="J710:J711"/>
    <mergeCell ref="K710:K711"/>
    <mergeCell ref="D714:F714"/>
    <mergeCell ref="G714:H714"/>
    <mergeCell ref="D715:F715"/>
    <mergeCell ref="G715:H715"/>
    <mergeCell ref="D716:F716"/>
    <mergeCell ref="G716:H716"/>
    <mergeCell ref="B718:H718"/>
    <mergeCell ref="B719:B720"/>
    <mergeCell ref="C719:C720"/>
    <mergeCell ref="D719:H719"/>
    <mergeCell ref="M719:M720"/>
    <mergeCell ref="D720:E720"/>
    <mergeCell ref="G720:H720"/>
    <mergeCell ref="I719:I720"/>
    <mergeCell ref="J719:J720"/>
    <mergeCell ref="K719:K720"/>
    <mergeCell ref="L719:L720"/>
    <mergeCell ref="D721:E721"/>
    <mergeCell ref="G721:H721"/>
    <mergeCell ref="D722:E722"/>
    <mergeCell ref="G722:H722"/>
    <mergeCell ref="D723:E723"/>
    <mergeCell ref="G723:H723"/>
    <mergeCell ref="D724:E724"/>
    <mergeCell ref="G724:H724"/>
    <mergeCell ref="D725:E725"/>
    <mergeCell ref="G725:H725"/>
    <mergeCell ref="D726:E726"/>
    <mergeCell ref="G726:H726"/>
    <mergeCell ref="D727:E727"/>
    <mergeCell ref="G727:H727"/>
    <mergeCell ref="D728:E728"/>
    <mergeCell ref="G728:H728"/>
    <mergeCell ref="D729:E729"/>
    <mergeCell ref="G729:H729"/>
    <mergeCell ref="D730:E730"/>
    <mergeCell ref="G730:H730"/>
    <mergeCell ref="D731:E731"/>
    <mergeCell ref="G731:H731"/>
    <mergeCell ref="D732:E732"/>
    <mergeCell ref="G732:H732"/>
    <mergeCell ref="D733:E733"/>
    <mergeCell ref="G733:H733"/>
    <mergeCell ref="D734:E734"/>
    <mergeCell ref="G734:H734"/>
    <mergeCell ref="D735:E735"/>
    <mergeCell ref="G735:H735"/>
    <mergeCell ref="D736:E736"/>
    <mergeCell ref="G736:H736"/>
    <mergeCell ref="D737:E737"/>
    <mergeCell ref="G737:H737"/>
    <mergeCell ref="D738:E738"/>
    <mergeCell ref="G738:H738"/>
    <mergeCell ref="D739:E739"/>
    <mergeCell ref="G739:H739"/>
    <mergeCell ref="D740:E740"/>
    <mergeCell ref="G740:H740"/>
    <mergeCell ref="D741:E741"/>
    <mergeCell ref="G741:H741"/>
    <mergeCell ref="D742:E742"/>
    <mergeCell ref="G742:H742"/>
    <mergeCell ref="B743:H743"/>
    <mergeCell ref="B744:B745"/>
    <mergeCell ref="C744:C745"/>
    <mergeCell ref="D744:H744"/>
    <mergeCell ref="M744:M745"/>
    <mergeCell ref="D745:F745"/>
    <mergeCell ref="D746:F746"/>
    <mergeCell ref="I744:I745"/>
    <mergeCell ref="J744:J745"/>
    <mergeCell ref="K744:K745"/>
    <mergeCell ref="L744:L745"/>
    <mergeCell ref="D747:F747"/>
    <mergeCell ref="D748:F748"/>
    <mergeCell ref="D749:F749"/>
    <mergeCell ref="D750:F750"/>
    <mergeCell ref="D751:F751"/>
    <mergeCell ref="B752:H752"/>
    <mergeCell ref="B753:B755"/>
    <mergeCell ref="C753:C755"/>
    <mergeCell ref="D753:H753"/>
    <mergeCell ref="D754:D755"/>
    <mergeCell ref="E754:F754"/>
    <mergeCell ref="G754:H754"/>
    <mergeCell ref="M754:M755"/>
    <mergeCell ref="D756:D769"/>
    <mergeCell ref="B771:H771"/>
    <mergeCell ref="I754:I755"/>
    <mergeCell ref="J754:J755"/>
    <mergeCell ref="K754:K755"/>
    <mergeCell ref="L754:L755"/>
    <mergeCell ref="B772:B773"/>
    <mergeCell ref="C772:C773"/>
    <mergeCell ref="D772:H772"/>
    <mergeCell ref="I772:I773"/>
    <mergeCell ref="D773:F773"/>
    <mergeCell ref="G773:H773"/>
    <mergeCell ref="L772:L773"/>
    <mergeCell ref="M772:M773"/>
    <mergeCell ref="D775:F775"/>
    <mergeCell ref="G775:H775"/>
    <mergeCell ref="D774:F774"/>
    <mergeCell ref="G774:H774"/>
    <mergeCell ref="J772:J773"/>
    <mergeCell ref="K772:K773"/>
    <mergeCell ref="D776:F776"/>
    <mergeCell ref="G776:H776"/>
    <mergeCell ref="B777:H777"/>
    <mergeCell ref="B778:B779"/>
    <mergeCell ref="C778:C779"/>
    <mergeCell ref="D778:H778"/>
    <mergeCell ref="M778:M779"/>
    <mergeCell ref="D779:H779"/>
    <mergeCell ref="D780:H780"/>
    <mergeCell ref="I778:I779"/>
    <mergeCell ref="J778:J779"/>
    <mergeCell ref="K778:K779"/>
    <mergeCell ref="L778:L779"/>
    <mergeCell ref="B781:H781"/>
    <mergeCell ref="B782:B783"/>
    <mergeCell ref="C782:C783"/>
    <mergeCell ref="D782:H782"/>
    <mergeCell ref="M782:M783"/>
    <mergeCell ref="D783:E783"/>
    <mergeCell ref="D784:E784"/>
    <mergeCell ref="I782:I783"/>
    <mergeCell ref="J782:J783"/>
    <mergeCell ref="K782:K783"/>
    <mergeCell ref="L782:L783"/>
    <mergeCell ref="D785:E785"/>
    <mergeCell ref="D786:E786"/>
    <mergeCell ref="D787:E787"/>
    <mergeCell ref="D788:E788"/>
    <mergeCell ref="D789:E789"/>
    <mergeCell ref="D790:E790"/>
    <mergeCell ref="B791:H791"/>
    <mergeCell ref="B792:H792"/>
    <mergeCell ref="B793:B794"/>
    <mergeCell ref="C793:C794"/>
    <mergeCell ref="D793:H793"/>
    <mergeCell ref="I793:I794"/>
    <mergeCell ref="D794:F794"/>
    <mergeCell ref="G794:H794"/>
    <mergeCell ref="L793:L794"/>
    <mergeCell ref="M793:M794"/>
    <mergeCell ref="D796:F796"/>
    <mergeCell ref="G796:H796"/>
    <mergeCell ref="D795:F795"/>
    <mergeCell ref="G795:H795"/>
    <mergeCell ref="J793:J794"/>
    <mergeCell ref="K793:K794"/>
    <mergeCell ref="D797:F797"/>
    <mergeCell ref="G797:H797"/>
    <mergeCell ref="D798:F798"/>
    <mergeCell ref="G798:H798"/>
    <mergeCell ref="D799:F799"/>
    <mergeCell ref="G799:H799"/>
    <mergeCell ref="D800:F800"/>
    <mergeCell ref="G800:H800"/>
    <mergeCell ref="D801:F801"/>
    <mergeCell ref="G801:H801"/>
    <mergeCell ref="D802:F802"/>
    <mergeCell ref="G802:H802"/>
    <mergeCell ref="D803:F803"/>
    <mergeCell ref="G803:H803"/>
    <mergeCell ref="D804:F804"/>
    <mergeCell ref="G804:H804"/>
    <mergeCell ref="D805:F805"/>
    <mergeCell ref="G805:H805"/>
    <mergeCell ref="D806:F806"/>
    <mergeCell ref="G806:H806"/>
    <mergeCell ref="D807:F807"/>
    <mergeCell ref="G807:H807"/>
    <mergeCell ref="B809:H809"/>
    <mergeCell ref="B810:B811"/>
    <mergeCell ref="C810:C811"/>
    <mergeCell ref="D810:H810"/>
    <mergeCell ref="M810:M811"/>
    <mergeCell ref="D811:F811"/>
    <mergeCell ref="D812:F812"/>
    <mergeCell ref="I810:I811"/>
    <mergeCell ref="J810:J811"/>
    <mergeCell ref="K810:K811"/>
    <mergeCell ref="L810:L811"/>
    <mergeCell ref="D813:F813"/>
    <mergeCell ref="D814:F814"/>
    <mergeCell ref="D815:F815"/>
    <mergeCell ref="D816:F816"/>
    <mergeCell ref="D817:F817"/>
    <mergeCell ref="D818:F818"/>
    <mergeCell ref="D819:F819"/>
    <mergeCell ref="D820:F820"/>
    <mergeCell ref="D821:F821"/>
    <mergeCell ref="D822:F822"/>
    <mergeCell ref="D823:F823"/>
    <mergeCell ref="D824:F824"/>
    <mergeCell ref="D825:F825"/>
    <mergeCell ref="D826:F826"/>
    <mergeCell ref="D827:F827"/>
    <mergeCell ref="D828:F828"/>
    <mergeCell ref="D829:F829"/>
    <mergeCell ref="D830:F830"/>
    <mergeCell ref="D831:F831"/>
    <mergeCell ref="D832:F832"/>
    <mergeCell ref="D833:F833"/>
    <mergeCell ref="D834:F834"/>
    <mergeCell ref="B836:H836"/>
    <mergeCell ref="B837:B838"/>
    <mergeCell ref="C837:C838"/>
    <mergeCell ref="D837:H837"/>
    <mergeCell ref="M837:M838"/>
    <mergeCell ref="D838:F838"/>
    <mergeCell ref="G838:H838"/>
    <mergeCell ref="I837:I838"/>
    <mergeCell ref="J837:J838"/>
    <mergeCell ref="K837:K838"/>
    <mergeCell ref="L837:L838"/>
    <mergeCell ref="D839:F839"/>
    <mergeCell ref="G839:H839"/>
    <mergeCell ref="D840:F840"/>
    <mergeCell ref="G840:H840"/>
    <mergeCell ref="D841:F841"/>
    <mergeCell ref="G841:H841"/>
    <mergeCell ref="D842:F842"/>
    <mergeCell ref="G842:H842"/>
    <mergeCell ref="D843:F843"/>
    <mergeCell ref="G843:H843"/>
    <mergeCell ref="D844:F844"/>
    <mergeCell ref="G844:H844"/>
    <mergeCell ref="D845:F845"/>
    <mergeCell ref="G845:H845"/>
    <mergeCell ref="D846:F846"/>
    <mergeCell ref="G846:H846"/>
    <mergeCell ref="D847:F847"/>
    <mergeCell ref="G847:H847"/>
    <mergeCell ref="D848:F848"/>
    <mergeCell ref="G848:H848"/>
    <mergeCell ref="D849:F849"/>
    <mergeCell ref="G849:H849"/>
    <mergeCell ref="D850:F850"/>
    <mergeCell ref="G850:H850"/>
    <mergeCell ref="D851:F851"/>
    <mergeCell ref="G851:H851"/>
    <mergeCell ref="D852:F852"/>
    <mergeCell ref="G852:H852"/>
    <mergeCell ref="B854:H854"/>
    <mergeCell ref="B855:B856"/>
    <mergeCell ref="C855:C856"/>
    <mergeCell ref="D855:H855"/>
    <mergeCell ref="M855:M856"/>
    <mergeCell ref="D856:F856"/>
    <mergeCell ref="D857:F857"/>
    <mergeCell ref="I855:I856"/>
    <mergeCell ref="J855:J856"/>
    <mergeCell ref="K855:K856"/>
    <mergeCell ref="L855:L856"/>
    <mergeCell ref="D858:F858"/>
    <mergeCell ref="D859:F859"/>
    <mergeCell ref="D860:F860"/>
    <mergeCell ref="D861:F861"/>
    <mergeCell ref="D862:F862"/>
    <mergeCell ref="D863:F863"/>
    <mergeCell ref="D864:F864"/>
    <mergeCell ref="D865:F865"/>
    <mergeCell ref="D866:F866"/>
    <mergeCell ref="D867:F867"/>
    <mergeCell ref="D868:F868"/>
    <mergeCell ref="D869:F869"/>
    <mergeCell ref="D870:F870"/>
    <mergeCell ref="B872:H872"/>
    <mergeCell ref="B873:B874"/>
    <mergeCell ref="C873:C874"/>
    <mergeCell ref="D873:H873"/>
    <mergeCell ref="M873:M874"/>
    <mergeCell ref="D874:F874"/>
    <mergeCell ref="G874:H874"/>
    <mergeCell ref="I873:I874"/>
    <mergeCell ref="J873:J874"/>
    <mergeCell ref="K873:K874"/>
    <mergeCell ref="L873:L874"/>
    <mergeCell ref="D875:F875"/>
    <mergeCell ref="G875:H875"/>
    <mergeCell ref="D876:F876"/>
    <mergeCell ref="G876:H876"/>
    <mergeCell ref="D877:F877"/>
    <mergeCell ref="G877:H877"/>
    <mergeCell ref="D878:F878"/>
    <mergeCell ref="G878:H878"/>
    <mergeCell ref="D879:F879"/>
    <mergeCell ref="G879:H879"/>
    <mergeCell ref="D880:F880"/>
    <mergeCell ref="G880:H880"/>
    <mergeCell ref="D881:F881"/>
    <mergeCell ref="G881:H881"/>
    <mergeCell ref="D882:F882"/>
    <mergeCell ref="G882:H882"/>
    <mergeCell ref="D883:F883"/>
    <mergeCell ref="G883:H883"/>
    <mergeCell ref="D884:F884"/>
    <mergeCell ref="G884:H884"/>
    <mergeCell ref="D885:F885"/>
    <mergeCell ref="G885:H885"/>
    <mergeCell ref="D886:F886"/>
    <mergeCell ref="G886:H886"/>
    <mergeCell ref="D887:F887"/>
    <mergeCell ref="G887:H887"/>
    <mergeCell ref="B888:H888"/>
    <mergeCell ref="B889:B890"/>
    <mergeCell ref="C889:C890"/>
    <mergeCell ref="D889:H889"/>
    <mergeCell ref="M889:M890"/>
    <mergeCell ref="D890:F890"/>
    <mergeCell ref="D891:F891"/>
    <mergeCell ref="I889:I890"/>
    <mergeCell ref="J889:J890"/>
    <mergeCell ref="K889:K890"/>
    <mergeCell ref="L889:L890"/>
    <mergeCell ref="D892:F892"/>
    <mergeCell ref="D893:F893"/>
    <mergeCell ref="D894:F894"/>
    <mergeCell ref="D895:F895"/>
    <mergeCell ref="D896:F896"/>
    <mergeCell ref="B897:H897"/>
    <mergeCell ref="B898:B899"/>
    <mergeCell ref="C898:C899"/>
    <mergeCell ref="D898:H898"/>
    <mergeCell ref="M898:M899"/>
    <mergeCell ref="D899:E899"/>
    <mergeCell ref="G899:H899"/>
    <mergeCell ref="I898:I899"/>
    <mergeCell ref="J898:J899"/>
    <mergeCell ref="K898:K899"/>
    <mergeCell ref="L898:L899"/>
    <mergeCell ref="D900:E900"/>
    <mergeCell ref="G900:H900"/>
    <mergeCell ref="D901:E901"/>
    <mergeCell ref="G901:H901"/>
    <mergeCell ref="D902:E902"/>
    <mergeCell ref="G902:H902"/>
    <mergeCell ref="D903:E903"/>
    <mergeCell ref="G903:H903"/>
    <mergeCell ref="D904:E904"/>
    <mergeCell ref="G904:H904"/>
    <mergeCell ref="D905:E905"/>
    <mergeCell ref="G905:H905"/>
    <mergeCell ref="D906:E906"/>
    <mergeCell ref="G906:H906"/>
    <mergeCell ref="D907:E907"/>
    <mergeCell ref="G907:H907"/>
    <mergeCell ref="B909:H909"/>
    <mergeCell ref="B910:H910"/>
    <mergeCell ref="B911:B912"/>
    <mergeCell ref="C911:C912"/>
    <mergeCell ref="D911:H911"/>
    <mergeCell ref="M911:M912"/>
    <mergeCell ref="D912:E912"/>
    <mergeCell ref="F912:G912"/>
    <mergeCell ref="I911:I912"/>
    <mergeCell ref="J911:J912"/>
    <mergeCell ref="K911:K912"/>
    <mergeCell ref="L911:L912"/>
    <mergeCell ref="D913:E913"/>
    <mergeCell ref="F913:G913"/>
    <mergeCell ref="D914:E914"/>
    <mergeCell ref="F914:G914"/>
    <mergeCell ref="D915:E915"/>
    <mergeCell ref="F915:G915"/>
    <mergeCell ref="D916:E916"/>
    <mergeCell ref="F916:G916"/>
    <mergeCell ref="D917:E917"/>
    <mergeCell ref="F917:G917"/>
    <mergeCell ref="D918:E918"/>
    <mergeCell ref="F918:G918"/>
    <mergeCell ref="D919:E919"/>
    <mergeCell ref="F919:G919"/>
    <mergeCell ref="D920:E920"/>
    <mergeCell ref="F920:G920"/>
    <mergeCell ref="D921:E921"/>
    <mergeCell ref="F921:G921"/>
    <mergeCell ref="D922:E922"/>
    <mergeCell ref="F922:G922"/>
    <mergeCell ref="B924:H924"/>
    <mergeCell ref="B925:B926"/>
    <mergeCell ref="C925:C926"/>
    <mergeCell ref="D925:H925"/>
    <mergeCell ref="M925:M926"/>
    <mergeCell ref="D926:E926"/>
    <mergeCell ref="D927:E927"/>
    <mergeCell ref="I925:I926"/>
    <mergeCell ref="J925:J926"/>
    <mergeCell ref="K925:K926"/>
    <mergeCell ref="L925:L926"/>
    <mergeCell ref="D928:E928"/>
    <mergeCell ref="D929:E929"/>
    <mergeCell ref="D930:E930"/>
    <mergeCell ref="D931:E931"/>
    <mergeCell ref="D932:E932"/>
    <mergeCell ref="D933:E933"/>
    <mergeCell ref="D934:E934"/>
    <mergeCell ref="D935:E935"/>
    <mergeCell ref="D936:E936"/>
    <mergeCell ref="D937:E937"/>
    <mergeCell ref="D938:E938"/>
    <mergeCell ref="D939:E939"/>
    <mergeCell ref="D940:E940"/>
    <mergeCell ref="D941:E941"/>
    <mergeCell ref="D942:E942"/>
    <mergeCell ref="D943:E943"/>
    <mergeCell ref="D944:E944"/>
    <mergeCell ref="D945:E945"/>
    <mergeCell ref="D946:E946"/>
    <mergeCell ref="D947:E947"/>
    <mergeCell ref="B949:H949"/>
    <mergeCell ref="B950:B951"/>
    <mergeCell ref="C950:C951"/>
    <mergeCell ref="D950:H950"/>
    <mergeCell ref="M950:M951"/>
    <mergeCell ref="D951:E951"/>
    <mergeCell ref="D952:E952"/>
    <mergeCell ref="I950:I951"/>
    <mergeCell ref="J950:J951"/>
    <mergeCell ref="K950:K951"/>
    <mergeCell ref="L950:L951"/>
    <mergeCell ref="B954:H954"/>
    <mergeCell ref="B955:B956"/>
    <mergeCell ref="C955:C956"/>
    <mergeCell ref="D955:H955"/>
    <mergeCell ref="M955:M956"/>
    <mergeCell ref="D956:E956"/>
    <mergeCell ref="B957:H957"/>
    <mergeCell ref="I955:I956"/>
    <mergeCell ref="J955:J956"/>
    <mergeCell ref="K955:K956"/>
    <mergeCell ref="L955:L956"/>
    <mergeCell ref="D958:E958"/>
    <mergeCell ref="D959:E959"/>
    <mergeCell ref="D960:E960"/>
    <mergeCell ref="D961:E961"/>
    <mergeCell ref="B962:H962"/>
    <mergeCell ref="D963:E963"/>
    <mergeCell ref="D964:E964"/>
    <mergeCell ref="D965:E965"/>
    <mergeCell ref="D966:E966"/>
    <mergeCell ref="D967:E967"/>
    <mergeCell ref="D968:E968"/>
    <mergeCell ref="D969:E969"/>
    <mergeCell ref="D970:E970"/>
    <mergeCell ref="D971:E971"/>
    <mergeCell ref="D972:E972"/>
    <mergeCell ref="D973:E973"/>
    <mergeCell ref="D974:E974"/>
    <mergeCell ref="D975:E975"/>
    <mergeCell ref="D976:E976"/>
    <mergeCell ref="D977:E977"/>
    <mergeCell ref="D978:E978"/>
    <mergeCell ref="D979:E979"/>
    <mergeCell ref="D980:E980"/>
    <mergeCell ref="D981:E981"/>
    <mergeCell ref="D982:E982"/>
    <mergeCell ref="D983:E983"/>
    <mergeCell ref="D984:E984"/>
    <mergeCell ref="D985:E985"/>
    <mergeCell ref="D986:E986"/>
    <mergeCell ref="D987:E987"/>
    <mergeCell ref="D988:E988"/>
    <mergeCell ref="D989:E989"/>
    <mergeCell ref="B991:H991"/>
    <mergeCell ref="B992:H992"/>
    <mergeCell ref="B993:B994"/>
    <mergeCell ref="C993:C994"/>
    <mergeCell ref="D993:H993"/>
    <mergeCell ref="M993:M994"/>
    <mergeCell ref="D994:F994"/>
    <mergeCell ref="G994:H994"/>
    <mergeCell ref="I993:I994"/>
    <mergeCell ref="J993:J994"/>
    <mergeCell ref="K993:K994"/>
    <mergeCell ref="L993:L994"/>
    <mergeCell ref="D995:F996"/>
    <mergeCell ref="G995:H996"/>
    <mergeCell ref="I995:I996"/>
    <mergeCell ref="J995:J996"/>
    <mergeCell ref="K995:K996"/>
    <mergeCell ref="L995:L996"/>
    <mergeCell ref="M995:M996"/>
    <mergeCell ref="D997:F998"/>
    <mergeCell ref="G997:H998"/>
    <mergeCell ref="I997:I998"/>
    <mergeCell ref="J997:J998"/>
    <mergeCell ref="K997:K998"/>
    <mergeCell ref="L997:L998"/>
    <mergeCell ref="M997:M998"/>
    <mergeCell ref="D999:F1000"/>
    <mergeCell ref="G999:H1000"/>
    <mergeCell ref="I999:I1000"/>
    <mergeCell ref="J999:J1000"/>
    <mergeCell ref="K999:K1000"/>
    <mergeCell ref="L999:L1000"/>
    <mergeCell ref="M999:M1000"/>
    <mergeCell ref="D1001:F1002"/>
    <mergeCell ref="G1001:H1002"/>
    <mergeCell ref="I1001:I1002"/>
    <mergeCell ref="J1001:J1002"/>
    <mergeCell ref="K1001:K1002"/>
    <mergeCell ref="L1001:L1002"/>
    <mergeCell ref="M1001:M1002"/>
    <mergeCell ref="D1003:F1004"/>
    <mergeCell ref="G1003:H1004"/>
    <mergeCell ref="I1003:I1004"/>
    <mergeCell ref="J1003:J1004"/>
    <mergeCell ref="K1003:K1004"/>
    <mergeCell ref="L1003:L1004"/>
    <mergeCell ref="M1003:M1004"/>
    <mergeCell ref="D1005:F1006"/>
    <mergeCell ref="G1005:H1006"/>
    <mergeCell ref="I1005:I1006"/>
    <mergeCell ref="J1005:J1006"/>
    <mergeCell ref="K1005:K1006"/>
    <mergeCell ref="L1005:L1006"/>
    <mergeCell ref="M1005:M1006"/>
    <mergeCell ref="D1007:F1008"/>
    <mergeCell ref="G1007:H1008"/>
    <mergeCell ref="I1007:I1008"/>
    <mergeCell ref="J1007:J1008"/>
    <mergeCell ref="K1007:K1008"/>
    <mergeCell ref="L1007:L1008"/>
    <mergeCell ref="M1007:M1008"/>
    <mergeCell ref="D1009:F1010"/>
    <mergeCell ref="G1009:H1010"/>
    <mergeCell ref="I1009:I1010"/>
    <mergeCell ref="J1009:J1010"/>
    <mergeCell ref="K1009:K1010"/>
    <mergeCell ref="L1009:L1010"/>
    <mergeCell ref="M1009:M1010"/>
    <mergeCell ref="K1011:K1012"/>
    <mergeCell ref="L1011:L1012"/>
    <mergeCell ref="M1011:M1012"/>
    <mergeCell ref="B1014:H1014"/>
    <mergeCell ref="D1011:F1012"/>
    <mergeCell ref="G1011:H1012"/>
    <mergeCell ref="I1011:I1012"/>
    <mergeCell ref="J1011:J1012"/>
    <mergeCell ref="B1015:B1016"/>
    <mergeCell ref="C1015:H1015"/>
    <mergeCell ref="I1015:I1016"/>
    <mergeCell ref="C1016:H1016"/>
    <mergeCell ref="L1015:L1016"/>
    <mergeCell ref="M1015:M1016"/>
    <mergeCell ref="C1019:H1019"/>
    <mergeCell ref="C1020:H1020"/>
    <mergeCell ref="C1017:H1017"/>
    <mergeCell ref="C1018:H1018"/>
    <mergeCell ref="J1015:J1016"/>
    <mergeCell ref="K1015:K1016"/>
    <mergeCell ref="C1021:H1021"/>
    <mergeCell ref="C1022:H1022"/>
    <mergeCell ref="C1023:H1023"/>
    <mergeCell ref="C1024:H1024"/>
    <mergeCell ref="B1025:H1025"/>
    <mergeCell ref="B1026:H1026"/>
    <mergeCell ref="B1027:B1028"/>
    <mergeCell ref="C1027:C1028"/>
    <mergeCell ref="D1027:H1027"/>
    <mergeCell ref="I1027:I1028"/>
    <mergeCell ref="D1028:E1028"/>
    <mergeCell ref="F1028:G1028"/>
    <mergeCell ref="D1029:E1029"/>
    <mergeCell ref="F1029:G1029"/>
    <mergeCell ref="J1027:J1028"/>
    <mergeCell ref="K1027:K1028"/>
    <mergeCell ref="L1027:L1028"/>
    <mergeCell ref="M1027:M1028"/>
    <mergeCell ref="D1030:E1030"/>
    <mergeCell ref="F1030:G1030"/>
    <mergeCell ref="D1031:E1031"/>
    <mergeCell ref="F1031:G1031"/>
    <mergeCell ref="D1032:E1032"/>
    <mergeCell ref="F1032:G1032"/>
    <mergeCell ref="D1033:E1033"/>
    <mergeCell ref="F1033:G1033"/>
    <mergeCell ref="D1034:E1034"/>
    <mergeCell ref="F1034:G1034"/>
    <mergeCell ref="D1035:E1035"/>
    <mergeCell ref="F1035:G1035"/>
    <mergeCell ref="D1036:E1036"/>
    <mergeCell ref="F1036:G1036"/>
    <mergeCell ref="D1037:E1037"/>
    <mergeCell ref="F1037:G1037"/>
    <mergeCell ref="D1038:E1038"/>
    <mergeCell ref="F1038:G1038"/>
    <mergeCell ref="D1039:E1039"/>
    <mergeCell ref="F1039:G1039"/>
    <mergeCell ref="D1040:E1040"/>
    <mergeCell ref="F1040:G1040"/>
    <mergeCell ref="D1041:E1041"/>
    <mergeCell ref="F1041:G1041"/>
    <mergeCell ref="D1042:E1042"/>
    <mergeCell ref="F1042:G1042"/>
    <mergeCell ref="D1043:E1043"/>
    <mergeCell ref="F1043:G1043"/>
    <mergeCell ref="D1044:E1044"/>
    <mergeCell ref="F1044:G1044"/>
    <mergeCell ref="D1045:E1045"/>
    <mergeCell ref="F1045:G1045"/>
    <mergeCell ref="D1046:E1046"/>
    <mergeCell ref="F1046:G1046"/>
    <mergeCell ref="D1047:E1047"/>
    <mergeCell ref="F1047:G1047"/>
    <mergeCell ref="D1048:E1048"/>
    <mergeCell ref="F1048:G1048"/>
    <mergeCell ref="D1049:E1049"/>
    <mergeCell ref="F1049:G1049"/>
    <mergeCell ref="D1050:E1050"/>
    <mergeCell ref="F1050:G1050"/>
    <mergeCell ref="D1051:E1051"/>
    <mergeCell ref="F1051:G1051"/>
    <mergeCell ref="D1052:E1052"/>
    <mergeCell ref="F1052:G1052"/>
    <mergeCell ref="D1053:E1053"/>
    <mergeCell ref="F1053:G1053"/>
    <mergeCell ref="D1054:E1054"/>
    <mergeCell ref="F1054:G1054"/>
    <mergeCell ref="D1055:E1055"/>
    <mergeCell ref="F1055:G1055"/>
    <mergeCell ref="D1056:E1056"/>
    <mergeCell ref="F1056:G1056"/>
    <mergeCell ref="D1057:E1057"/>
    <mergeCell ref="F1057:G1057"/>
    <mergeCell ref="D1058:E1058"/>
    <mergeCell ref="F1058:G1058"/>
    <mergeCell ref="D1059:E1059"/>
    <mergeCell ref="F1059:G1059"/>
    <mergeCell ref="D1060:E1060"/>
    <mergeCell ref="F1060:G1060"/>
    <mergeCell ref="D1061:E1061"/>
    <mergeCell ref="F1061:G1061"/>
    <mergeCell ref="D1062:E1062"/>
    <mergeCell ref="F1062:G1062"/>
    <mergeCell ref="D1063:E1063"/>
    <mergeCell ref="F1063:G1063"/>
    <mergeCell ref="D1064:E1064"/>
    <mergeCell ref="F1064:G1064"/>
    <mergeCell ref="D1065:E1065"/>
    <mergeCell ref="F1065:G1065"/>
    <mergeCell ref="D1066:E1066"/>
    <mergeCell ref="F1066:G1066"/>
    <mergeCell ref="D1067:E1067"/>
    <mergeCell ref="F1067:G1067"/>
    <mergeCell ref="D1068:E1068"/>
    <mergeCell ref="F1068:G1068"/>
    <mergeCell ref="D1069:E1069"/>
    <mergeCell ref="F1069:G1069"/>
    <mergeCell ref="B1070:I1070"/>
    <mergeCell ref="J1070:M1070"/>
    <mergeCell ref="B1072:H1072"/>
    <mergeCell ref="B1073:H1073"/>
    <mergeCell ref="B1074:B1075"/>
    <mergeCell ref="C1074:C1075"/>
    <mergeCell ref="D1074:H1074"/>
    <mergeCell ref="I1074:I1075"/>
    <mergeCell ref="D1075:E1075"/>
    <mergeCell ref="F1075:G1075"/>
    <mergeCell ref="L1074:L1075"/>
    <mergeCell ref="M1074:M1075"/>
    <mergeCell ref="D1077:E1077"/>
    <mergeCell ref="F1077:G1077"/>
    <mergeCell ref="D1076:E1076"/>
    <mergeCell ref="F1076:G1076"/>
    <mergeCell ref="J1074:J1075"/>
    <mergeCell ref="K1074:K1075"/>
    <mergeCell ref="D1078:E1078"/>
    <mergeCell ref="F1078:G1078"/>
    <mergeCell ref="D1079:E1079"/>
    <mergeCell ref="F1079:G1079"/>
    <mergeCell ref="D1080:E1080"/>
    <mergeCell ref="F1080:G1080"/>
    <mergeCell ref="B1082:H1082"/>
    <mergeCell ref="B1083:B1084"/>
    <mergeCell ref="C1083:C1084"/>
    <mergeCell ref="D1083:H1083"/>
    <mergeCell ref="M1083:M1084"/>
    <mergeCell ref="D1084:E1084"/>
    <mergeCell ref="F1084:H1084"/>
    <mergeCell ref="I1083:I1084"/>
    <mergeCell ref="J1083:J1084"/>
    <mergeCell ref="K1083:K1084"/>
    <mergeCell ref="L1083:L1084"/>
    <mergeCell ref="D1085:E1085"/>
    <mergeCell ref="F1085:H1085"/>
    <mergeCell ref="D1086:E1086"/>
    <mergeCell ref="F1086:H1086"/>
    <mergeCell ref="D1087:E1087"/>
    <mergeCell ref="F1087:H1087"/>
    <mergeCell ref="D1088:E1088"/>
    <mergeCell ref="F1088:H1088"/>
    <mergeCell ref="D1089:E1089"/>
    <mergeCell ref="F1089:H1089"/>
    <mergeCell ref="D1090:E1090"/>
    <mergeCell ref="F1090:H1090"/>
    <mergeCell ref="D1091:E1091"/>
    <mergeCell ref="F1091:H1091"/>
    <mergeCell ref="D1092:E1092"/>
    <mergeCell ref="F1092:H1092"/>
    <mergeCell ref="D1093:E1093"/>
    <mergeCell ref="F1093:H1093"/>
    <mergeCell ref="D1094:E1094"/>
    <mergeCell ref="F1094:H1094"/>
    <mergeCell ref="D1095:E1095"/>
    <mergeCell ref="F1095:H1095"/>
    <mergeCell ref="D1096:E1096"/>
    <mergeCell ref="F1096:H1096"/>
    <mergeCell ref="D1097:E1097"/>
    <mergeCell ref="F1097:H1097"/>
    <mergeCell ref="D1098:E1098"/>
    <mergeCell ref="F1098:H1098"/>
    <mergeCell ref="B1099:M1099"/>
    <mergeCell ref="B1101:H1101"/>
    <mergeCell ref="B1102:E1103"/>
    <mergeCell ref="F1102:H1103"/>
    <mergeCell ref="I1102:I1103"/>
    <mergeCell ref="J1102:J1103"/>
    <mergeCell ref="K1102:K1103"/>
    <mergeCell ref="L1102:L1103"/>
    <mergeCell ref="M1102:M1103"/>
    <mergeCell ref="B1104:E1104"/>
    <mergeCell ref="F1104:H1104"/>
    <mergeCell ref="B1105:E1105"/>
    <mergeCell ref="F1105:H1105"/>
    <mergeCell ref="B1106:E1106"/>
    <mergeCell ref="F1106:H1106"/>
    <mergeCell ref="B1107:E1107"/>
    <mergeCell ref="F1107:H1107"/>
    <mergeCell ref="B1108:E1108"/>
    <mergeCell ref="F1108:H1108"/>
    <mergeCell ref="B1109:E1109"/>
    <mergeCell ref="F1109:H1109"/>
    <mergeCell ref="B1110:E1110"/>
    <mergeCell ref="F1110:H1110"/>
    <mergeCell ref="B1111:E1111"/>
    <mergeCell ref="F1111:H1111"/>
    <mergeCell ref="B1112:E1112"/>
    <mergeCell ref="F1112:H1112"/>
    <mergeCell ref="B1113:E1113"/>
    <mergeCell ref="F1113:H1113"/>
    <mergeCell ref="B1115:H1115"/>
    <mergeCell ref="B1116:B1117"/>
    <mergeCell ref="C1116:C1117"/>
    <mergeCell ref="D1116:H1116"/>
    <mergeCell ref="M1116:M1117"/>
    <mergeCell ref="D1117:E1117"/>
    <mergeCell ref="F1117:H1117"/>
    <mergeCell ref="I1116:I1117"/>
    <mergeCell ref="J1116:J1117"/>
    <mergeCell ref="K1116:K1117"/>
    <mergeCell ref="L1116:L1117"/>
    <mergeCell ref="D1118:E1118"/>
    <mergeCell ref="F1118:H1118"/>
    <mergeCell ref="D1119:E1119"/>
    <mergeCell ref="F1119:H1119"/>
    <mergeCell ref="D1120:E1120"/>
    <mergeCell ref="F1120:H1120"/>
    <mergeCell ref="D1121:E1121"/>
    <mergeCell ref="F1121:H1121"/>
    <mergeCell ref="B1123:H1123"/>
    <mergeCell ref="B1124:E1125"/>
    <mergeCell ref="F1124:H1125"/>
    <mergeCell ref="I1124:I1125"/>
    <mergeCell ref="B1126:E1126"/>
    <mergeCell ref="F1126:H1126"/>
    <mergeCell ref="B1127:E1127"/>
    <mergeCell ref="F1127:H1127"/>
    <mergeCell ref="J1124:J1125"/>
    <mergeCell ref="K1124:K1125"/>
    <mergeCell ref="L1124:L1125"/>
    <mergeCell ref="M1124:M1125"/>
    <mergeCell ref="B1128:E1128"/>
    <mergeCell ref="F1128:H1128"/>
    <mergeCell ref="B1129:E1129"/>
    <mergeCell ref="F1129:H1129"/>
    <mergeCell ref="B1130:E1130"/>
    <mergeCell ref="F1130:H1130"/>
    <mergeCell ref="B1131:E1131"/>
    <mergeCell ref="F1131:H1131"/>
    <mergeCell ref="B1132:E1132"/>
    <mergeCell ref="F1132:H1132"/>
    <mergeCell ref="B1133:E1133"/>
    <mergeCell ref="F1133:H1133"/>
    <mergeCell ref="B1134:E1134"/>
    <mergeCell ref="F1134:H1134"/>
    <mergeCell ref="B1135:E1135"/>
    <mergeCell ref="F1135:H1135"/>
    <mergeCell ref="B1136:E1136"/>
    <mergeCell ref="F1136:H1136"/>
    <mergeCell ref="B1137:E1137"/>
    <mergeCell ref="F1137:H1137"/>
    <mergeCell ref="B1138:E1138"/>
    <mergeCell ref="F1138:H1138"/>
    <mergeCell ref="F1139:H1139"/>
    <mergeCell ref="B1140:H1140"/>
    <mergeCell ref="B1141:B1142"/>
    <mergeCell ref="C1141:C1142"/>
    <mergeCell ref="D1141:H1141"/>
    <mergeCell ref="I1141:I1142"/>
    <mergeCell ref="D1142:E1142"/>
    <mergeCell ref="F1142:H1142"/>
    <mergeCell ref="L1141:L1142"/>
    <mergeCell ref="M1141:M1142"/>
    <mergeCell ref="D1144:E1144"/>
    <mergeCell ref="F1144:H1144"/>
    <mergeCell ref="D1143:E1143"/>
    <mergeCell ref="F1143:H1143"/>
    <mergeCell ref="J1141:J1142"/>
    <mergeCell ref="K1141:K1142"/>
    <mergeCell ref="D1145:E1145"/>
    <mergeCell ref="F1145:H1145"/>
    <mergeCell ref="D1146:E1146"/>
    <mergeCell ref="F1146:H1146"/>
    <mergeCell ref="D1147:E1147"/>
    <mergeCell ref="F1147:H1147"/>
    <mergeCell ref="B1149:H1149"/>
    <mergeCell ref="B1150:E1151"/>
    <mergeCell ref="F1150:H1151"/>
    <mergeCell ref="I1150:I1151"/>
    <mergeCell ref="B1152:E1152"/>
    <mergeCell ref="F1152:H1152"/>
    <mergeCell ref="B1153:E1153"/>
    <mergeCell ref="F1153:H1153"/>
    <mergeCell ref="J1150:J1151"/>
    <mergeCell ref="K1150:K1151"/>
    <mergeCell ref="L1150:L1151"/>
    <mergeCell ref="M1150:M1151"/>
    <mergeCell ref="B1155:H1155"/>
    <mergeCell ref="B1156:E1157"/>
    <mergeCell ref="F1156:H1157"/>
    <mergeCell ref="I1156:I1157"/>
    <mergeCell ref="B1158:E1158"/>
    <mergeCell ref="F1158:H1158"/>
    <mergeCell ref="B1159:E1159"/>
    <mergeCell ref="F1159:H1159"/>
    <mergeCell ref="J1156:J1157"/>
    <mergeCell ref="K1156:K1157"/>
    <mergeCell ref="L1156:L1157"/>
    <mergeCell ref="M1156:M1157"/>
    <mergeCell ref="B1160:E1160"/>
    <mergeCell ref="F1160:H1160"/>
    <mergeCell ref="B1161:E1161"/>
    <mergeCell ref="F1161:H1161"/>
    <mergeCell ref="B1162:E1162"/>
    <mergeCell ref="F1162:H1162"/>
    <mergeCell ref="B1163:E1163"/>
    <mergeCell ref="F1163:H1163"/>
    <mergeCell ref="B1164:E1164"/>
    <mergeCell ref="F1164:H1164"/>
    <mergeCell ref="B1165:E1165"/>
    <mergeCell ref="F1165:H1165"/>
    <mergeCell ref="B1166:E1166"/>
    <mergeCell ref="F1166:H1166"/>
    <mergeCell ref="B1167:E1167"/>
    <mergeCell ref="F1167:H1167"/>
    <mergeCell ref="B1168:E1168"/>
    <mergeCell ref="F1168:H1168"/>
    <mergeCell ref="B1169:E1169"/>
    <mergeCell ref="F1169:H1169"/>
    <mergeCell ref="B1170:E1170"/>
    <mergeCell ref="F1170:H1170"/>
    <mergeCell ref="B1171:E1171"/>
    <mergeCell ref="F1171:H1171"/>
    <mergeCell ref="B1172:E1172"/>
    <mergeCell ref="F1172:H1172"/>
    <mergeCell ref="B1173:E1173"/>
    <mergeCell ref="F1173:H1173"/>
    <mergeCell ref="B1174:E1174"/>
    <mergeCell ref="F1174:H1174"/>
    <mergeCell ref="B1175:E1175"/>
    <mergeCell ref="F1175:H1175"/>
    <mergeCell ref="B1176:E1176"/>
    <mergeCell ref="F1176:H1176"/>
    <mergeCell ref="B1177:E1177"/>
    <mergeCell ref="F1177:H1177"/>
    <mergeCell ref="B1178:E1178"/>
    <mergeCell ref="F1178:H1178"/>
    <mergeCell ref="B1179:E1179"/>
    <mergeCell ref="F1179:H1179"/>
    <mergeCell ref="B1180:E1180"/>
    <mergeCell ref="F1180:H1180"/>
    <mergeCell ref="B1181:E1181"/>
    <mergeCell ref="F1181:H1181"/>
    <mergeCell ref="B1182:E1182"/>
    <mergeCell ref="F1182:H1182"/>
    <mergeCell ref="B1183:E1183"/>
    <mergeCell ref="F1183:H1183"/>
    <mergeCell ref="B1184:E1184"/>
    <mergeCell ref="F1184:H1184"/>
    <mergeCell ref="B1185:E1185"/>
    <mergeCell ref="F1185:H1185"/>
    <mergeCell ref="B1186:E1186"/>
    <mergeCell ref="F1186:H1186"/>
    <mergeCell ref="B1187:E1187"/>
    <mergeCell ref="F1187:H1187"/>
    <mergeCell ref="F1188:H1188"/>
    <mergeCell ref="B1189:H1189"/>
    <mergeCell ref="B1190:E1191"/>
    <mergeCell ref="F1190:H1191"/>
    <mergeCell ref="M1190:M1191"/>
    <mergeCell ref="B1192:E1192"/>
    <mergeCell ref="F1192:H1192"/>
    <mergeCell ref="I1190:I1191"/>
    <mergeCell ref="J1190:J1191"/>
    <mergeCell ref="K1190:K1191"/>
    <mergeCell ref="L1190:L1191"/>
    <mergeCell ref="B1193:E1193"/>
    <mergeCell ref="F1193:H1193"/>
    <mergeCell ref="B1194:E1194"/>
    <mergeCell ref="F1194:H1194"/>
    <mergeCell ref="B1195:E1195"/>
    <mergeCell ref="F1195:H1195"/>
    <mergeCell ref="B1196:E1196"/>
    <mergeCell ref="F1196:H1196"/>
    <mergeCell ref="B1197:E1197"/>
    <mergeCell ref="F1197:H1197"/>
    <mergeCell ref="B1198:E1198"/>
    <mergeCell ref="F1198:H1198"/>
    <mergeCell ref="B1199:E1199"/>
    <mergeCell ref="F1199:H1199"/>
    <mergeCell ref="B1200:E1200"/>
    <mergeCell ref="F1200:H1200"/>
    <mergeCell ref="B1201:E1201"/>
    <mergeCell ref="F1201:H1201"/>
    <mergeCell ref="B1202:E1202"/>
    <mergeCell ref="F1202:H1202"/>
    <mergeCell ref="B1203:E1203"/>
    <mergeCell ref="F1203:H1203"/>
    <mergeCell ref="B1204:E1204"/>
    <mergeCell ref="F1204:H1204"/>
    <mergeCell ref="B1205:E1205"/>
    <mergeCell ref="F1205:H1205"/>
    <mergeCell ref="B1206:E1206"/>
    <mergeCell ref="F1206:H1206"/>
    <mergeCell ref="B1207:E1207"/>
    <mergeCell ref="F1207:H1207"/>
    <mergeCell ref="B1208:E1208"/>
    <mergeCell ref="F1208:H1208"/>
    <mergeCell ref="B1209:E1209"/>
    <mergeCell ref="F1209:H1209"/>
    <mergeCell ref="B1210:E1210"/>
    <mergeCell ref="F1210:H1210"/>
    <mergeCell ref="B1211:E1211"/>
    <mergeCell ref="F1211:H1211"/>
    <mergeCell ref="B1212:E1212"/>
    <mergeCell ref="F1212:H1212"/>
    <mergeCell ref="B1214:H1214"/>
    <mergeCell ref="B1215:E1216"/>
    <mergeCell ref="F1215:H1216"/>
    <mergeCell ref="I1215:I1216"/>
    <mergeCell ref="B1217:E1217"/>
    <mergeCell ref="F1217:H1217"/>
    <mergeCell ref="B1218:E1218"/>
    <mergeCell ref="F1218:H1218"/>
    <mergeCell ref="J1215:J1216"/>
    <mergeCell ref="K1215:K1216"/>
    <mergeCell ref="L1215:L1216"/>
    <mergeCell ref="M1215:M1216"/>
    <mergeCell ref="B1220:H1220"/>
    <mergeCell ref="B1221:H1221"/>
    <mergeCell ref="B1222:E1223"/>
    <mergeCell ref="F1222:H1223"/>
    <mergeCell ref="M1222:M1223"/>
    <mergeCell ref="B1224:E1224"/>
    <mergeCell ref="F1224:H1224"/>
    <mergeCell ref="I1222:I1223"/>
    <mergeCell ref="J1222:J1223"/>
    <mergeCell ref="K1222:K1223"/>
    <mergeCell ref="L1222:L1223"/>
    <mergeCell ref="B1225:E1225"/>
    <mergeCell ref="F1225:H1225"/>
    <mergeCell ref="B1226:E1226"/>
    <mergeCell ref="F1226:H1226"/>
    <mergeCell ref="B1228:H1228"/>
    <mergeCell ref="B1229:E1230"/>
    <mergeCell ref="F1229:H1230"/>
    <mergeCell ref="I1229:I1230"/>
    <mergeCell ref="B1231:E1231"/>
    <mergeCell ref="F1231:H1231"/>
    <mergeCell ref="B1232:E1232"/>
    <mergeCell ref="F1232:H1232"/>
    <mergeCell ref="J1229:J1230"/>
    <mergeCell ref="K1229:K1230"/>
    <mergeCell ref="L1229:L1230"/>
    <mergeCell ref="M1229:M1230"/>
    <mergeCell ref="B1233:E1233"/>
    <mergeCell ref="F1233:H1233"/>
    <mergeCell ref="B1235:H1235"/>
    <mergeCell ref="B1236:E1237"/>
    <mergeCell ref="F1236:H1237"/>
    <mergeCell ref="M1236:M1237"/>
    <mergeCell ref="B1238:E1238"/>
    <mergeCell ref="F1238:H1238"/>
    <mergeCell ref="I1236:I1237"/>
    <mergeCell ref="J1236:J1237"/>
    <mergeCell ref="K1236:K1237"/>
    <mergeCell ref="L1236:L1237"/>
    <mergeCell ref="B1239:E1239"/>
    <mergeCell ref="F1239:H1239"/>
    <mergeCell ref="B1241:H1241"/>
    <mergeCell ref="B1242:E1243"/>
    <mergeCell ref="F1242:H1243"/>
    <mergeCell ref="M1242:M1243"/>
    <mergeCell ref="B1244:E1244"/>
    <mergeCell ref="F1244:H1244"/>
    <mergeCell ref="I1242:I1243"/>
    <mergeCell ref="J1242:J1243"/>
    <mergeCell ref="K1242:K1243"/>
    <mergeCell ref="L1242:L1243"/>
    <mergeCell ref="B1245:E1245"/>
    <mergeCell ref="F1245:H1245"/>
    <mergeCell ref="B1246:E1246"/>
    <mergeCell ref="F1246:H1246"/>
    <mergeCell ref="B1247:E1247"/>
    <mergeCell ref="F1247:H1247"/>
    <mergeCell ref="B1249:H1249"/>
    <mergeCell ref="B1250:E1251"/>
    <mergeCell ref="F1250:H1251"/>
    <mergeCell ref="M1250:M1251"/>
    <mergeCell ref="B1252:E1252"/>
    <mergeCell ref="F1252:H1252"/>
    <mergeCell ref="I1250:I1251"/>
    <mergeCell ref="J1250:J1251"/>
    <mergeCell ref="K1250:K1251"/>
    <mergeCell ref="L1250:L1251"/>
    <mergeCell ref="B1254:I1254"/>
    <mergeCell ref="B1255:B1256"/>
    <mergeCell ref="C1255:C1256"/>
    <mergeCell ref="D1255:H1255"/>
    <mergeCell ref="I1255:I1256"/>
    <mergeCell ref="D1256:E1256"/>
    <mergeCell ref="F1256:G1256"/>
    <mergeCell ref="L1255:L1256"/>
    <mergeCell ref="M1255:M1256"/>
    <mergeCell ref="D1258:E1258"/>
    <mergeCell ref="F1258:G1258"/>
    <mergeCell ref="D1257:E1257"/>
    <mergeCell ref="F1257:G1257"/>
    <mergeCell ref="J1255:J1256"/>
    <mergeCell ref="K1255:K1256"/>
    <mergeCell ref="D1259:E1259"/>
    <mergeCell ref="F1259:G1259"/>
    <mergeCell ref="D1260:E1260"/>
    <mergeCell ref="F1260:G1260"/>
    <mergeCell ref="D1261:E1261"/>
    <mergeCell ref="F1261:G1261"/>
    <mergeCell ref="D1262:E1262"/>
    <mergeCell ref="F1262:G1262"/>
    <mergeCell ref="D1263:E1263"/>
    <mergeCell ref="F1263:G1263"/>
    <mergeCell ref="D1264:E1264"/>
    <mergeCell ref="F1264:G1264"/>
    <mergeCell ref="D1265:E1265"/>
    <mergeCell ref="F1265:G1265"/>
    <mergeCell ref="D1266:E1266"/>
    <mergeCell ref="F1266:G1266"/>
    <mergeCell ref="D1267:E1267"/>
    <mergeCell ref="F1267:G1267"/>
    <mergeCell ref="D1268:E1268"/>
    <mergeCell ref="F1268:G1268"/>
    <mergeCell ref="D1269:E1269"/>
    <mergeCell ref="F1269:G1269"/>
    <mergeCell ref="D1270:E1270"/>
    <mergeCell ref="F1270:G1270"/>
    <mergeCell ref="D1271:E1271"/>
    <mergeCell ref="F1271:G1271"/>
    <mergeCell ref="D1272:E1272"/>
    <mergeCell ref="F1272:G1272"/>
    <mergeCell ref="D1273:E1273"/>
    <mergeCell ref="F1273:G1273"/>
    <mergeCell ref="D1274:E1274"/>
    <mergeCell ref="F1274:G1274"/>
    <mergeCell ref="D1275:E1275"/>
    <mergeCell ref="F1275:G1275"/>
    <mergeCell ref="D1276:E1276"/>
    <mergeCell ref="F1276:G1276"/>
    <mergeCell ref="D1277:E1277"/>
    <mergeCell ref="F1277:G1277"/>
    <mergeCell ref="D1278:E1278"/>
    <mergeCell ref="F1278:G1278"/>
    <mergeCell ref="D1279:E1279"/>
    <mergeCell ref="F1279:G1279"/>
    <mergeCell ref="D1280:E1280"/>
    <mergeCell ref="F1280:G1280"/>
    <mergeCell ref="D1281:E1281"/>
    <mergeCell ref="F1281:G1281"/>
    <mergeCell ref="D1282:E1282"/>
    <mergeCell ref="F1282:G1282"/>
    <mergeCell ref="D1283:E1283"/>
    <mergeCell ref="F1283:G1283"/>
    <mergeCell ref="B1285:H1285"/>
    <mergeCell ref="B1286:B1287"/>
    <mergeCell ref="C1286:C1287"/>
    <mergeCell ref="D1286:H1286"/>
    <mergeCell ref="M1286:M1287"/>
    <mergeCell ref="D1287:F1287"/>
    <mergeCell ref="G1287:H1287"/>
    <mergeCell ref="I1286:I1287"/>
    <mergeCell ref="J1286:J1287"/>
    <mergeCell ref="K1286:K1287"/>
    <mergeCell ref="L1286:L1287"/>
    <mergeCell ref="D1288:F1288"/>
    <mergeCell ref="G1288:H1288"/>
    <mergeCell ref="D1289:F1289"/>
    <mergeCell ref="G1289:H1289"/>
    <mergeCell ref="D1290:F1290"/>
    <mergeCell ref="G1290:H1290"/>
    <mergeCell ref="D1291:F1291"/>
    <mergeCell ref="G1291:H1291"/>
    <mergeCell ref="D1292:F1292"/>
    <mergeCell ref="G1292:H1292"/>
    <mergeCell ref="B1293:H1293"/>
    <mergeCell ref="B1294:B1295"/>
    <mergeCell ref="C1294:C1295"/>
    <mergeCell ref="D1294:H1294"/>
    <mergeCell ref="M1294:M1295"/>
    <mergeCell ref="D1295:F1295"/>
    <mergeCell ref="G1295:H1295"/>
    <mergeCell ref="I1294:I1295"/>
    <mergeCell ref="J1294:J1295"/>
    <mergeCell ref="K1294:K1295"/>
    <mergeCell ref="L1294:L1295"/>
    <mergeCell ref="D1296:F1296"/>
    <mergeCell ref="G1296:H1296"/>
    <mergeCell ref="D1297:F1297"/>
    <mergeCell ref="G1297:H1297"/>
    <mergeCell ref="D1298:F1298"/>
    <mergeCell ref="G1298:H1298"/>
    <mergeCell ref="B1299:H1299"/>
    <mergeCell ref="B1300:B1301"/>
    <mergeCell ref="C1300:C1301"/>
    <mergeCell ref="D1300:H1300"/>
    <mergeCell ref="M1300:M1301"/>
    <mergeCell ref="D1301:F1301"/>
    <mergeCell ref="G1301:H1301"/>
    <mergeCell ref="I1300:I1301"/>
    <mergeCell ref="J1300:J1301"/>
    <mergeCell ref="K1300:K1301"/>
    <mergeCell ref="L1300:L1301"/>
    <mergeCell ref="D1302:F1302"/>
    <mergeCell ref="G1302:H1302"/>
    <mergeCell ref="D1303:F1303"/>
    <mergeCell ref="G1303:H1303"/>
    <mergeCell ref="D1304:F1304"/>
    <mergeCell ref="G1304:H1304"/>
    <mergeCell ref="D1305:F1305"/>
    <mergeCell ref="G1305:H1305"/>
    <mergeCell ref="D1306:F1306"/>
    <mergeCell ref="G1306:H1306"/>
    <mergeCell ref="D1307:F1307"/>
    <mergeCell ref="G1307:H1307"/>
    <mergeCell ref="B1308:H1308"/>
    <mergeCell ref="B1309:B1310"/>
    <mergeCell ref="C1309:C1310"/>
    <mergeCell ref="D1309:H1309"/>
    <mergeCell ref="M1309:M1310"/>
    <mergeCell ref="D1310:F1310"/>
    <mergeCell ref="G1310:H1310"/>
    <mergeCell ref="I1309:I1310"/>
    <mergeCell ref="J1309:J1310"/>
    <mergeCell ref="K1309:K1310"/>
    <mergeCell ref="L1309:L1310"/>
    <mergeCell ref="D1311:F1311"/>
    <mergeCell ref="G1311:H1311"/>
    <mergeCell ref="D1312:F1312"/>
    <mergeCell ref="G1312:H1312"/>
    <mergeCell ref="D1313:F1313"/>
    <mergeCell ref="G1313:H1313"/>
    <mergeCell ref="D1314:F1314"/>
    <mergeCell ref="G1314:H1314"/>
    <mergeCell ref="D1315:F1315"/>
    <mergeCell ref="G1315:H1315"/>
    <mergeCell ref="D1316:F1316"/>
    <mergeCell ref="G1316:H1316"/>
    <mergeCell ref="D1317:F1317"/>
    <mergeCell ref="G1317:H1317"/>
    <mergeCell ref="B1318:H1318"/>
    <mergeCell ref="B1319:B1320"/>
    <mergeCell ref="C1319:C1320"/>
    <mergeCell ref="D1319:H1319"/>
    <mergeCell ref="M1319:M1320"/>
    <mergeCell ref="D1320:H1320"/>
    <mergeCell ref="D1321:H1321"/>
    <mergeCell ref="I1319:I1320"/>
    <mergeCell ref="J1319:J1320"/>
    <mergeCell ref="K1319:K1320"/>
    <mergeCell ref="L1319:L1320"/>
    <mergeCell ref="D1322:H1322"/>
    <mergeCell ref="D1323:H1323"/>
    <mergeCell ref="B1324:H1324"/>
    <mergeCell ref="B1325:B1326"/>
    <mergeCell ref="C1325:C1326"/>
    <mergeCell ref="D1325:H1325"/>
    <mergeCell ref="M1325:M1326"/>
    <mergeCell ref="D1326:F1326"/>
    <mergeCell ref="G1326:H1326"/>
    <mergeCell ref="I1325:I1326"/>
    <mergeCell ref="J1325:J1326"/>
    <mergeCell ref="K1325:K1326"/>
    <mergeCell ref="L1325:L1326"/>
    <mergeCell ref="D1327:F1327"/>
    <mergeCell ref="G1327:H1327"/>
    <mergeCell ref="D1328:F1328"/>
    <mergeCell ref="G1328:H1328"/>
    <mergeCell ref="D1329:F1329"/>
    <mergeCell ref="G1329:H1329"/>
    <mergeCell ref="D1330:F1330"/>
    <mergeCell ref="G1330:H1330"/>
    <mergeCell ref="D1331:F1331"/>
    <mergeCell ref="G1331:H1331"/>
    <mergeCell ref="D1332:F1332"/>
    <mergeCell ref="G1332:H1332"/>
    <mergeCell ref="D1333:F1333"/>
    <mergeCell ref="G1333:H1333"/>
    <mergeCell ref="B1334:H1334"/>
    <mergeCell ref="B1335:B1336"/>
    <mergeCell ref="C1335:C1336"/>
    <mergeCell ref="D1335:H1335"/>
    <mergeCell ref="M1335:M1336"/>
    <mergeCell ref="D1336:E1336"/>
    <mergeCell ref="D1337:E1337"/>
    <mergeCell ref="I1335:I1336"/>
    <mergeCell ref="J1335:J1336"/>
    <mergeCell ref="K1335:K1336"/>
    <mergeCell ref="L1335:L1336"/>
    <mergeCell ref="D1338:E1338"/>
    <mergeCell ref="D1339:E1339"/>
    <mergeCell ref="D1340:E1340"/>
    <mergeCell ref="D1341:E1341"/>
    <mergeCell ref="D1342:E1342"/>
    <mergeCell ref="D1343:E1343"/>
    <mergeCell ref="D1344:E1344"/>
    <mergeCell ref="D1345:E1345"/>
    <mergeCell ref="D1346:E1346"/>
    <mergeCell ref="D1347:E1347"/>
    <mergeCell ref="D1348:E1348"/>
    <mergeCell ref="B1350:H1350"/>
    <mergeCell ref="B1351:B1352"/>
    <mergeCell ref="C1351:C1352"/>
    <mergeCell ref="D1351:H1351"/>
    <mergeCell ref="I1351:I1352"/>
    <mergeCell ref="D1352:E1352"/>
    <mergeCell ref="F1352:G1352"/>
    <mergeCell ref="L1351:L1352"/>
    <mergeCell ref="M1351:M1352"/>
    <mergeCell ref="D1354:E1354"/>
    <mergeCell ref="F1354:G1354"/>
    <mergeCell ref="D1353:E1353"/>
    <mergeCell ref="F1353:G1353"/>
    <mergeCell ref="J1351:J1352"/>
    <mergeCell ref="K1351:K1352"/>
    <mergeCell ref="D1355:E1355"/>
    <mergeCell ref="F1355:G1355"/>
    <mergeCell ref="D1356:E1356"/>
    <mergeCell ref="F1356:G1356"/>
    <mergeCell ref="D1357:E1357"/>
    <mergeCell ref="F1357:G1357"/>
    <mergeCell ref="D1358:E1358"/>
    <mergeCell ref="F1358:G1358"/>
    <mergeCell ref="B1360:H1360"/>
    <mergeCell ref="B1361:B1362"/>
    <mergeCell ref="C1361:H1362"/>
    <mergeCell ref="M1361:M1362"/>
    <mergeCell ref="K1361:K1362"/>
    <mergeCell ref="L1361:L1362"/>
    <mergeCell ref="C1363:H1363"/>
    <mergeCell ref="C1364:H1364"/>
    <mergeCell ref="I1361:I1362"/>
    <mergeCell ref="J1361:J1362"/>
    <mergeCell ref="C1365:H1365"/>
    <mergeCell ref="C1366:H1366"/>
    <mergeCell ref="C1367:H1367"/>
    <mergeCell ref="C1368:H1368"/>
    <mergeCell ref="J1371:J1372"/>
    <mergeCell ref="K1371:K1372"/>
    <mergeCell ref="B1370:H1370"/>
    <mergeCell ref="B1371:B1372"/>
    <mergeCell ref="C1371:C1372"/>
    <mergeCell ref="D1371:H1371"/>
    <mergeCell ref="D1372:E1372"/>
    <mergeCell ref="L1371:L1372"/>
    <mergeCell ref="F1377:F1378"/>
    <mergeCell ref="G1377:H1378"/>
    <mergeCell ref="M1371:M1372"/>
    <mergeCell ref="M1377:M1378"/>
    <mergeCell ref="J1377:J1378"/>
    <mergeCell ref="K1377:K1378"/>
    <mergeCell ref="L1377:L1378"/>
    <mergeCell ref="B1376:H1376"/>
    <mergeCell ref="I1371:I1372"/>
    <mergeCell ref="B1379:C1379"/>
    <mergeCell ref="D1379:E1379"/>
    <mergeCell ref="G1379:H1379"/>
    <mergeCell ref="I1377:I1378"/>
    <mergeCell ref="B1377:C1378"/>
    <mergeCell ref="D1377:E1378"/>
    <mergeCell ref="B1380:C1380"/>
    <mergeCell ref="D1380:E1380"/>
    <mergeCell ref="G1380:H1380"/>
    <mergeCell ref="B1381:C1381"/>
    <mergeCell ref="D1381:E1381"/>
    <mergeCell ref="G1381:H1381"/>
    <mergeCell ref="B1382:C1382"/>
    <mergeCell ref="D1382:E1382"/>
    <mergeCell ref="G1382:H1382"/>
    <mergeCell ref="B1383:C1383"/>
    <mergeCell ref="D1383:E1383"/>
    <mergeCell ref="G1383:H1383"/>
    <mergeCell ref="B1384:C1384"/>
    <mergeCell ref="D1384:E1384"/>
    <mergeCell ref="G1384:H1384"/>
    <mergeCell ref="B1385:C1385"/>
    <mergeCell ref="D1385:E1385"/>
    <mergeCell ref="G1385:H1385"/>
    <mergeCell ref="B1386:C1386"/>
    <mergeCell ref="D1386:E1386"/>
    <mergeCell ref="G1386:H1386"/>
    <mergeCell ref="B1387:C1387"/>
    <mergeCell ref="D1387:E1387"/>
    <mergeCell ref="G1387:H1387"/>
    <mergeCell ref="B1388:C1388"/>
    <mergeCell ref="D1388:E1388"/>
    <mergeCell ref="G1388:H1388"/>
    <mergeCell ref="B1389:C1389"/>
    <mergeCell ref="D1389:E1389"/>
    <mergeCell ref="G1389:H1389"/>
    <mergeCell ref="B1390:C1390"/>
    <mergeCell ref="D1390:E1390"/>
    <mergeCell ref="G1390:H1390"/>
    <mergeCell ref="B1391:C1391"/>
    <mergeCell ref="D1391:E1391"/>
    <mergeCell ref="G1391:H1391"/>
    <mergeCell ref="B1392:C1392"/>
    <mergeCell ref="D1392:E1392"/>
    <mergeCell ref="G1392:H1392"/>
    <mergeCell ref="B1393:C1393"/>
    <mergeCell ref="D1393:E1393"/>
    <mergeCell ref="G1393:H1393"/>
    <mergeCell ref="B1394:C1394"/>
    <mergeCell ref="D1394:M1394"/>
    <mergeCell ref="B1396:H1396"/>
    <mergeCell ref="B1397:B1398"/>
    <mergeCell ref="C1397:C1398"/>
    <mergeCell ref="D1397:H1397"/>
    <mergeCell ref="I1397:I1398"/>
    <mergeCell ref="J1397:J1398"/>
    <mergeCell ref="K1397:K1398"/>
    <mergeCell ref="L1397:L1398"/>
    <mergeCell ref="M1397:M1398"/>
    <mergeCell ref="D1398:F1398"/>
    <mergeCell ref="G1398:H1398"/>
    <mergeCell ref="D1399:F1399"/>
    <mergeCell ref="G1399:H1399"/>
    <mergeCell ref="D1400:F1400"/>
    <mergeCell ref="G1400:H1400"/>
    <mergeCell ref="D1401:F1401"/>
    <mergeCell ref="G1401:H1401"/>
    <mergeCell ref="D1402:F1402"/>
    <mergeCell ref="G1402:H1402"/>
    <mergeCell ref="D1403:F1403"/>
    <mergeCell ref="G1403:H1403"/>
    <mergeCell ref="D1404:F1404"/>
    <mergeCell ref="G1404:H1404"/>
    <mergeCell ref="D1405:F1405"/>
    <mergeCell ref="G1405:H1405"/>
    <mergeCell ref="D1406:F1406"/>
    <mergeCell ref="G1406:H1406"/>
    <mergeCell ref="B1407:H1407"/>
    <mergeCell ref="B1408:B1409"/>
    <mergeCell ref="C1408:C1409"/>
    <mergeCell ref="D1408:H1408"/>
    <mergeCell ref="M1408:M1409"/>
    <mergeCell ref="D1409:E1409"/>
    <mergeCell ref="G1409:H1409"/>
    <mergeCell ref="I1408:I1409"/>
    <mergeCell ref="J1408:J1409"/>
    <mergeCell ref="K1408:K1409"/>
    <mergeCell ref="L1408:L1409"/>
    <mergeCell ref="D1410:E1410"/>
    <mergeCell ref="G1410:H1410"/>
    <mergeCell ref="D1411:E1411"/>
    <mergeCell ref="G1411:H1411"/>
    <mergeCell ref="D1412:E1412"/>
    <mergeCell ref="G1412:H1412"/>
    <mergeCell ref="D1413:E1413"/>
    <mergeCell ref="G1413:H1413"/>
    <mergeCell ref="D1414:E1414"/>
    <mergeCell ref="G1414:H1414"/>
    <mergeCell ref="D1415:E1415"/>
    <mergeCell ref="G1415:H1415"/>
    <mergeCell ref="D1416:E1416"/>
    <mergeCell ref="G1416:H1416"/>
    <mergeCell ref="D1417:E1417"/>
    <mergeCell ref="G1417:H1417"/>
    <mergeCell ref="N11:N12"/>
    <mergeCell ref="N33:N34"/>
    <mergeCell ref="N46:N47"/>
    <mergeCell ref="N59:N60"/>
    <mergeCell ref="N80:N81"/>
    <mergeCell ref="N88:N89"/>
    <mergeCell ref="N96:N97"/>
    <mergeCell ref="N105:N106"/>
    <mergeCell ref="N114:N115"/>
    <mergeCell ref="N121:N122"/>
    <mergeCell ref="N130:N131"/>
    <mergeCell ref="N134:N135"/>
    <mergeCell ref="N139:N140"/>
    <mergeCell ref="N163:N164"/>
    <mergeCell ref="N169:N170"/>
    <mergeCell ref="N173:N174"/>
    <mergeCell ref="N183:N184"/>
    <mergeCell ref="N190:N191"/>
    <mergeCell ref="N198:N199"/>
    <mergeCell ref="N218:N219"/>
    <mergeCell ref="N234:N235"/>
    <mergeCell ref="N242:N243"/>
    <mergeCell ref="N279:N280"/>
    <mergeCell ref="N291:N292"/>
    <mergeCell ref="N298:N299"/>
    <mergeCell ref="N317:N318"/>
    <mergeCell ref="N333:N334"/>
    <mergeCell ref="N361:N362"/>
    <mergeCell ref="N377:N378"/>
    <mergeCell ref="N383:N384"/>
    <mergeCell ref="N395:N396"/>
    <mergeCell ref="N408:N409"/>
    <mergeCell ref="N428:N429"/>
    <mergeCell ref="N447:N448"/>
    <mergeCell ref="N487:N488"/>
    <mergeCell ref="N497:N498"/>
    <mergeCell ref="N502:N503"/>
    <mergeCell ref="N510:N511"/>
    <mergeCell ref="N531:N532"/>
    <mergeCell ref="N551:N552"/>
    <mergeCell ref="N559:N560"/>
    <mergeCell ref="N569:N570"/>
    <mergeCell ref="N582:N583"/>
    <mergeCell ref="N589:N590"/>
    <mergeCell ref="N607:N608"/>
    <mergeCell ref="N616:N617"/>
    <mergeCell ref="N625:N626"/>
    <mergeCell ref="N637:N638"/>
    <mergeCell ref="N664:N665"/>
    <mergeCell ref="N673:N674"/>
    <mergeCell ref="N703:N704"/>
    <mergeCell ref="N710:N711"/>
    <mergeCell ref="N719:N720"/>
    <mergeCell ref="N744:N745"/>
    <mergeCell ref="N754:N755"/>
    <mergeCell ref="N772:N773"/>
    <mergeCell ref="N778:N779"/>
    <mergeCell ref="N782:N783"/>
    <mergeCell ref="N793:N794"/>
    <mergeCell ref="N810:N811"/>
    <mergeCell ref="N837:N838"/>
    <mergeCell ref="N855:N856"/>
    <mergeCell ref="N873:N874"/>
    <mergeCell ref="N889:N890"/>
    <mergeCell ref="N898:N899"/>
    <mergeCell ref="N911:N912"/>
    <mergeCell ref="N925:N926"/>
    <mergeCell ref="N950:N951"/>
    <mergeCell ref="N955:N956"/>
    <mergeCell ref="N993:N994"/>
    <mergeCell ref="N995:N996"/>
    <mergeCell ref="N997:N998"/>
    <mergeCell ref="N999:N1000"/>
    <mergeCell ref="N1001:N1002"/>
    <mergeCell ref="N1003:N1004"/>
    <mergeCell ref="N1005:N1006"/>
    <mergeCell ref="N1007:N1008"/>
    <mergeCell ref="N1009:N1010"/>
    <mergeCell ref="N1011:N1012"/>
    <mergeCell ref="N1015:N1016"/>
    <mergeCell ref="N1027:N1028"/>
    <mergeCell ref="N1074:N1075"/>
    <mergeCell ref="N1083:N1084"/>
    <mergeCell ref="N1102:N1103"/>
    <mergeCell ref="N1116:N1117"/>
    <mergeCell ref="N1124:N1125"/>
    <mergeCell ref="N1141:N1142"/>
    <mergeCell ref="N1150:N1151"/>
    <mergeCell ref="N1156:N1157"/>
    <mergeCell ref="N1190:N1191"/>
    <mergeCell ref="N1215:N1216"/>
    <mergeCell ref="N1222:N1223"/>
    <mergeCell ref="N1229:N1230"/>
    <mergeCell ref="N1236:N1237"/>
    <mergeCell ref="N1242:N1243"/>
    <mergeCell ref="N1250:N1251"/>
    <mergeCell ref="N1255:N1256"/>
    <mergeCell ref="N1286:N1287"/>
    <mergeCell ref="N1294:N1295"/>
    <mergeCell ref="N1300:N1301"/>
    <mergeCell ref="N1309:N1310"/>
    <mergeCell ref="N1319:N1320"/>
    <mergeCell ref="N1325:N1326"/>
    <mergeCell ref="N1335:N1336"/>
    <mergeCell ref="N1397:N1398"/>
    <mergeCell ref="N1408:N1409"/>
    <mergeCell ref="N1351:N1352"/>
    <mergeCell ref="N1361:N1362"/>
    <mergeCell ref="N1371:N1372"/>
    <mergeCell ref="N1377:N1378"/>
  </mergeCells>
  <hyperlinks>
    <hyperlink ref="E4" r:id="rId1" display="www.eastel.com.ua"/>
  </hyperlinks>
  <printOptions/>
  <pageMargins left="0.5902777777777778" right="0.2" top="0.39375" bottom="0.20069444444444445" header="0.5118055555555555" footer="0.5118055555555555"/>
  <pageSetup fitToHeight="12" fitToWidth="1" horizontalDpi="300" verticalDpi="300" orientation="portrait" paperSize="9" scale="32" r:id="rId3"/>
  <rowBreaks count="1" manualBreakCount="1">
    <brk id="973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DJ_Diesel</cp:lastModifiedBy>
  <dcterms:created xsi:type="dcterms:W3CDTF">2014-02-05T13:11:54Z</dcterms:created>
  <dcterms:modified xsi:type="dcterms:W3CDTF">2014-12-04T11:10:34Z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